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928" windowHeight="9888" activeTab="0"/>
  </bookViews>
  <sheets>
    <sheet name="Prob1" sheetId="1" r:id="rId1"/>
    <sheet name="Prob2" sheetId="2" r:id="rId2"/>
    <sheet name="Prob3" sheetId="3" r:id="rId3"/>
    <sheet name="Prob4" sheetId="4" r:id="rId4"/>
  </sheets>
  <definedNames/>
  <calcPr fullCalcOnLoad="1"/>
</workbook>
</file>

<file path=xl/sharedStrings.xml><?xml version="1.0" encoding="utf-8"?>
<sst xmlns="http://schemas.openxmlformats.org/spreadsheetml/2006/main" count="351" uniqueCount="199">
  <si>
    <t>Y</t>
  </si>
  <si>
    <t>X1</t>
  </si>
  <si>
    <t>X2</t>
  </si>
  <si>
    <t>X3</t>
  </si>
  <si>
    <t>X4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</si>
  <si>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</si>
  <si>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</si>
  <si>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</si>
  <si>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</si>
  <si>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</si>
  <si>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</si>
  <si>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</si>
  <si>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</si>
  <si>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</si>
  <si>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</si>
  <si>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</si>
  <si>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</si>
  <si>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</si>
  <si>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</si>
  <si>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</si>
  <si>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</si>
  <si>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</si>
  <si>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</si>
  <si>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</si>
  <si>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</si>
  <si>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</si>
  <si>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</si>
  <si>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</si>
  <si>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</si>
  <si>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of Y on X1 and X4.</t>
  </si>
  <si>
    <t>A regression on 4 variables</t>
  </si>
  <si>
    <t>Type</t>
  </si>
  <si>
    <t>X</t>
  </si>
  <si>
    <t>Type*X</t>
  </si>
  <si>
    <t>Obs</t>
  </si>
  <si>
    <t>Blue Lake</t>
  </si>
  <si>
    <t>Clear Lake</t>
  </si>
  <si>
    <t>Fresh Lake</t>
  </si>
  <si>
    <t>Black Lake</t>
  </si>
  <si>
    <t>Anova: Single Factor</t>
  </si>
  <si>
    <t>SUMMARY</t>
  </si>
  <si>
    <t>Groups</t>
  </si>
  <si>
    <t>Count</t>
  </si>
  <si>
    <t>Sum</t>
  </si>
  <si>
    <t>Average</t>
  </si>
  <si>
    <t>Variance</t>
  </si>
  <si>
    <t>Source of Variation</t>
  </si>
  <si>
    <t>F crit</t>
  </si>
  <si>
    <t>Between Groups</t>
  </si>
  <si>
    <t>Within Groups</t>
  </si>
  <si>
    <t>Lake</t>
  </si>
  <si>
    <t>D3</t>
  </si>
  <si>
    <t>D4</t>
  </si>
  <si>
    <t>Length</t>
  </si>
  <si>
    <t>D2</t>
  </si>
  <si>
    <t>Data for Job satisfaction (Y) versus Job Type (Type) and Years of Service (X)</t>
  </si>
  <si>
    <t>Answers:</t>
  </si>
  <si>
    <t>(I) (Construct scatterplots for Type=A and Type=B separately. Do the</t>
  </si>
  <si>
    <t>The model test has P =</t>
  </si>
  <si>
    <t>of freedom in the denominator.</t>
  </si>
  <si>
    <t>(JobType and X), only X is significant with P =</t>
  </si>
  <si>
    <t>(iii) The regression of Y on Type, X, and Type*X has R^2 =</t>
  </si>
  <si>
    <t>This is a gain of</t>
  </si>
  <si>
    <t>over the previous model.</t>
  </si>
  <si>
    <t>Of the two variables in the model</t>
  </si>
  <si>
    <t>Of the three variables in the model</t>
  </si>
  <si>
    <t>(JobType, X, and JobType*X), only Type and Type*X are significant</t>
  </si>
  <si>
    <t>with P-values</t>
  </si>
  <si>
    <t>and</t>
  </si>
  <si>
    <t>This refers to data on page 613 of the text with Y=auction price, X1=age of clock,</t>
  </si>
  <si>
    <t>and X2=number of bidders for 32 grandfather clocks.</t>
  </si>
  <si>
    <t>Answers to problems:</t>
  </si>
  <si>
    <t>has R^2=0.893. Both X1 (Age) and X2 (Bidders) are significant with P=0.0000</t>
  </si>
  <si>
    <t>(I) The regression of Y on X1 and X2 (according to the Minitab output on page 614)</t>
  </si>
  <si>
    <t>the residuals corresponding to solid circles (X1 &lt;= 139) have a notable tendency</t>
  </si>
  <si>
    <t>to decrease as X2 increases. The residuals corresponding to open circles (X1 &gt;= 140)</t>
  </si>
  <si>
    <t>and X2 are both large algebraicly and the opposite sign if X1 is small and X2 is large.</t>
  </si>
  <si>
    <t>Since c*(X1-c1)*(X2-c2) = c*X1*X2 - c*c1*X2 - c*c2*X1 + c*c1*c2 and terms for</t>
  </si>
  <si>
    <t>X1, X2, and the intercept are already in the equation, you should add a term of the</t>
  </si>
  <si>
    <t>form beta*X1*X2 to the regression equation (as in problem 13.37).</t>
  </si>
  <si>
    <t>(iii) According to the Minitab output on page 615, the regression of Y on X1 (Age),</t>
  </si>
  <si>
    <t>X2 (Bidders), and X1*X2 (Age*Bidders) has R^2 = 0.954 instead of R^2=0.893.</t>
  </si>
  <si>
    <t>The estimated standard error has dropped from s=133.1 for the previous model</t>
  </si>
  <si>
    <t>to 88.37 for the present model. In the new model, Bidders is significant with P=0.004</t>
  </si>
  <si>
    <t>and Age*Bidders is significant with P=0.000. The variable Age is no longer significant.</t>
  </si>
  <si>
    <t>(ii) (Problem 13.36) Using the plot on page 614 of the residuals against X2 (number of bidders),</t>
  </si>
  <si>
    <t>(iv) (Problem 13.38) For the new model, the residual plot on page 615 no longer shows</t>
  </si>
  <si>
    <t>the correlated behavior between X1 and X2 (Age and Bidders) as before. However, the</t>
  </si>
  <si>
    <t>residuals now have a strong tendency for positive values for values of X2 in the middle</t>
  </si>
  <si>
    <t>of its range and a tendency to negative values for more extreme values of X2.</t>
  </si>
  <si>
    <t>In particular, the residuals seem to contain a parabola as a function of X2. This strongly</t>
  </si>
  <si>
    <t>suggests (a) the basic regression model is not correct and (b) might be fixed if a term</t>
  </si>
  <si>
    <t>with X2*X2 is added to the regression equation.</t>
  </si>
  <si>
    <t>have a notable tendency to increase as X2 increases. This strongly suggests (a) that the</t>
  </si>
  <si>
    <t>regression model is incorrect since the residuals depend on X1 and X2 and (b) the regression</t>
  </si>
  <si>
    <t>(v) According to the Minitab output on page 616, the regression of Y on X1 (Age),</t>
  </si>
  <si>
    <t>instead of R^2=0.954, and standard error s=84.05 instead of s=88.37. The improvement</t>
  </si>
  <si>
    <t>in the quality of fit is tiny, but the residual plot on the bottom of page 616 shows no</t>
  </si>
  <si>
    <t>statistical irregularities in its dependence on X1 or X2. Thus this is a much better</t>
  </si>
  <si>
    <t>regression model. In this regression, only Age*Bidders is significant with P=0.000,</t>
  </si>
  <si>
    <t>but Bidders*Bidders is almost significant with P=0.057.</t>
  </si>
  <si>
    <t>significant coefficients in the regression. The text drops these two variables and runs</t>
  </si>
  <si>
    <t>the regression</t>
  </si>
  <si>
    <t>Y = beta0 + beta1*Age*Bidders + beta2*Bidders*Bidders (+ errors)</t>
  </si>
  <si>
    <t>This has R^2=0.957 (almost as good as R^2=0.960) and also has a residual plot</t>
  </si>
  <si>
    <t>without any apparent statistical irregularities. This is the best regression so far,</t>
  </si>
  <si>
    <t>an acceptable residual plot, and has two fewer variables.</t>
  </si>
  <si>
    <t>since it has a value of R^2 that is almost as high as the previous model, has</t>
  </si>
  <si>
    <t>X2 (Bidders), X1*X2 (Age*Bidders), and X2*X2 (Bidders*Bidders) has R^2 = 0.960</t>
  </si>
  <si>
    <t>(I) The model test for the regression on 4 variables is highly significant with</t>
  </si>
  <si>
    <t xml:space="preserve">P = </t>
  </si>
  <si>
    <t>have coefficients in the regression function that are significantly different from zero.</t>
  </si>
  <si>
    <t>CORRELATION TABLE for Y,X1,X2,X3,X4:</t>
  </si>
  <si>
    <t>(ii) The Correlation table for Y,X1,X2,X3,X4 shows that Y is highly correlated with each</t>
  </si>
  <si>
    <t>of X1,X2,X3,X4, where `highly correlated' is defined as |r| &gt; 0.85. This reinforces</t>
  </si>
  <si>
    <t>the apparent paradox in part (I), since a sample size of n=20 with |r|&gt;0.85 should make</t>
  </si>
  <si>
    <t>Note however that, in the correlation table, X1 and X2 are highly correlated (r=0.969)</t>
  </si>
  <si>
    <t>and X3 and X4 are highly correlated (r=0.986). Thus perhaps X1,X2 strongly contribute</t>
  </si>
  <si>
    <t>(iii) The model test for the regression on X1 and X4 is highly significant with</t>
  </si>
  <si>
    <t>and model R^2 =</t>
  </si>
  <si>
    <t>The standard errors for the two models are also almost identical: s=40.1749 and s=40.8197.</t>
  </si>
  <si>
    <t>Regression of Y on X1,X2,X3,X4:</t>
  </si>
  <si>
    <t>The significance of the model test and the significance of the two covariates (X1 and X4)</t>
  </si>
  <si>
    <t>now tell the same story.</t>
  </si>
  <si>
    <t xml:space="preserve"> and model R^2 =</t>
  </si>
  <si>
    <t>of freedom in the numerator and 15 degrees of freedom in the denominator.</t>
  </si>
  <si>
    <t>somehow in combination they lead to an extremely tiny P-value in the model test.</t>
  </si>
  <si>
    <t>to Y individually but somehow cancel one another out in the coefficient table, with X3,X4 acting similarly.</t>
  </si>
  <si>
    <t>In this model, the regression coefficients are significant for both X1 (P=0.0000) and X4 (P=0.0017).</t>
  </si>
  <si>
    <t>Answers to questions (see data below):</t>
  </si>
  <si>
    <t>ANOVA (`Anova: Single Factor') model test. It has P-value P =</t>
  </si>
  <si>
    <t>Since this is less than 0.05 (the default value of the level of significance alpha),</t>
  </si>
  <si>
    <t>we reject H0 and accept H1 that there is some variation in the constants mui.</t>
  </si>
  <si>
    <t>The degrees of freedom of the ANOVA test are</t>
  </si>
  <si>
    <t>in the numerator</t>
  </si>
  <si>
    <t>in the denominator.</t>
  </si>
  <si>
    <t>NOTE: The `model' line in the ANOVA table is called `Between Groups' in Excel</t>
  </si>
  <si>
    <t>Analyzing a one-way ANOVA as a regression on dummy variables:</t>
  </si>
  <si>
    <t>(An alternative way to do the problem.)</t>
  </si>
  <si>
    <t>The ANOVA data in Regression format with 3 dummy variables:</t>
  </si>
  <si>
    <t>REGRESSION OUTPUT for ANOVA as a regression on dummy variables</t>
  </si>
  <si>
    <t>and the `Errors' or `Residuals' line is called `Within Groups'. As a check, note that</t>
  </si>
  <si>
    <t>the identical SS values appear in the ANOVA table and the Regression ANOVA table below</t>
  </si>
  <si>
    <t>based on modeling the ANOVA as a regression on 3 dummy variables.</t>
  </si>
  <si>
    <t>Finding out which PAIRS of lakes have significantly different average trout lengths:</t>
  </si>
  <si>
    <t>Root(MSERROR) =</t>
  </si>
  <si>
    <t>Pairs:</t>
  </si>
  <si>
    <t>vs.</t>
  </si>
  <si>
    <t>n1</t>
  </si>
  <si>
    <t>n2</t>
  </si>
  <si>
    <t>Root(1/n1+1/n2)</t>
  </si>
  <si>
    <t>T</t>
  </si>
  <si>
    <t>Pval</t>
  </si>
  <si>
    <t>Table for  T = (X1mean-X2mean)/(sqrt(MSERROR)*(sqrt(1/n1+1/n2)):</t>
  </si>
  <si>
    <t>MeanDiff</t>
  </si>
  <si>
    <t>Degrees of freedom =</t>
  </si>
  <si>
    <t>Of the 6 possible comparisons between lakes for average trout lengths, only two</t>
  </si>
  <si>
    <t>are significantly different: X1 (Blue Lake) vs. X3 (Fresh Lake) with P =</t>
  </si>
  <si>
    <t>and X1 (Blue Lake) vs. X4 (Black Lake) with P =</t>
  </si>
  <si>
    <t>NOTE: The T-statistics and P-values for Blue Lake</t>
  </si>
  <si>
    <t>vs. the three other lakes are identical to the T-statistics</t>
  </si>
  <si>
    <t>and P-values for the coefficients of the dummy variables</t>
  </si>
  <si>
    <t>in the regression equation.</t>
  </si>
  <si>
    <t>(Check the formulas in the cells to see how the T-statistic and P-value are calculated.)</t>
  </si>
  <si>
    <t>JobType is coded as A=0 and B=1 (this is called introducing a dummy variable)</t>
  </si>
  <si>
    <t>(ii) The regression of Y on JobType and X has R^2 =</t>
  </si>
  <si>
    <t>(Check formulas in cells for source of numbers.)</t>
  </si>
  <si>
    <t>This F-test has 2 degrees of freedom in the numerator and 17 degrees</t>
  </si>
  <si>
    <t>This F-test has 3 degrees of freedom in the numerator and 16 degrees</t>
  </si>
  <si>
    <t>(iv) The equation for the regression (from the second coefficient table below) is</t>
  </si>
  <si>
    <t>The estimated line within group A is obtained by setting Type=0 and is</t>
  </si>
  <si>
    <t>The estimated line within group B is obtained by setting Type=1 and is</t>
  </si>
  <si>
    <t>(Regression of Y on Job Type and X)</t>
  </si>
  <si>
    <t>might be fixed if a term like c*(X1-c2)*(X2-c2) is added. This term has one sign if X1</t>
  </si>
  <si>
    <t>EPILOGUE: In the last regression, neither Age (P=0.282) nor Bidders (P=0.833) have</t>
  </si>
  <si>
    <t>However, the coefficient table shows that NONE of the 4 variables X1,X2,X3,X4</t>
  </si>
  <si>
    <t>Naively, it appears that NONE of X1,X2,X3,X4 affect the regression individually, but that</t>
  </si>
  <si>
    <t>each of these variables significantly predictive for Y.</t>
  </si>
  <si>
    <t>This F test has 2 degrees of freedom in the numerator and 17 degrees of freedom in the denominator.</t>
  </si>
  <si>
    <t>This F-test has 4 degrees</t>
  </si>
  <si>
    <t>In fact, the P-values in the coefficient table are for the effect of that variable AFTER all of the other variables</t>
  </si>
  <si>
    <t>have been taken into account, so that this intuition is correct.</t>
  </si>
  <si>
    <t>All of this suggests that we should consider the regression of Y on one variable from each of</t>
  </si>
  <si>
    <t>the pairs X1,X2 and X3,X4, for example X1 and X4:</t>
  </si>
  <si>
    <t>(I) The test for H0:mu1=mu2=mu3=mu4 vs. H1:The mu differ somehow, is the one-way</t>
  </si>
  <si>
    <t>(ii) See the output below for</t>
  </si>
  <si>
    <t>Test data for lengths of trout caught in 4 mountain lakes:</t>
  </si>
  <si>
    <t>One-way ANOVA output:</t>
  </si>
  <si>
    <t>slopes appear to be the same?)    No.</t>
  </si>
  <si>
    <t>Homework 13 Problem 1 - Math320 - Spring 2001</t>
  </si>
  <si>
    <t>Homework 13 Problem 4 - Math320 - Spring 2001</t>
  </si>
  <si>
    <t>Lengths of trout caught at 4 lakes:</t>
  </si>
  <si>
    <t>Homework 13 Problem 3 - Math320 - Spring 2001</t>
  </si>
  <si>
    <t>Homework 13 Problem 2 - Math320 - Spring 2001</t>
  </si>
  <si>
    <t>(There are several different ways to do this part.)</t>
  </si>
  <si>
    <t>(Regression of Y on Job Type, X, and Job Type*X)</t>
  </si>
  <si>
    <t>Y = 16.0453 - 44.6480*Type + 0.8362*X + 4.4044*Type*X</t>
  </si>
  <si>
    <t xml:space="preserve">Y = -28.6027 + 5.2406*X </t>
  </si>
  <si>
    <t xml:space="preserve">Y = 16.0453 + 0.8362*X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</si>
</sst>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2" xfId="0" applyNumberFormat="1" applyFont="1" applyFill="1" applyBorder="1" applyAlignment="1">
      <alignment horizontal="centerContinuous"/>
    </xf>
    <xf numFmtId="165" fontId="2" fillId="0" borderId="2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5" fontId="1" fillId="0" borderId="0" xfId="0" applyNumberFormat="1" applyFont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" fontId="2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4"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Job Satisfaction and Service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Group A (Type=0)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Prob1!$D$29:$D$38</c:f>
              <c:numCache/>
            </c:numRef>
          </c:xVal>
          <c:yVal>
            <c:numRef>
              <c:f>Prob1!$B$29:$B$38</c:f>
              <c:numCache/>
            </c:numRef>
          </c:yVal>
          <c:smooth val="0"/>
        </c:ser>
        <c:ser>
          <c:idx val="1"/>
          <c:order val="1"/>
          <c:tx>
            <c:v>Group B (Type=1)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Prob1!$D$39:$D$48</c:f>
              <c:numCache/>
            </c:numRef>
          </c:xVal>
          <c:yVal>
            <c:numRef>
              <c:f>Prob1!$B$39:$B$48</c:f>
              <c:numCache/>
            </c:numRef>
          </c:yVal>
          <c:smooth val="0"/>
        </c:ser>
        <c:axId val="7957250"/>
        <c:axId val="4506387"/>
      </c:scatterChart>
      <c:valAx>
        <c:axId val="795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Service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6387"/>
        <c:crosses val="autoZero"/>
        <c:crossBetween val="midCat"/>
        <c:dispUnits/>
      </c:valAx>
      <c:valAx>
        <c:axId val="450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Job Satisfaction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7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Prob4!$A$24</c:f>
              <c:strCache>
                <c:ptCount val="1"/>
                <c:pt idx="0">
                  <c:v>Blue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Prob4!$A$25</c:f>
              <c:strCache>
                <c:ptCount val="1"/>
                <c:pt idx="0">
                  <c:v>Clear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Prob4!$A$26</c:f>
              <c:strCache>
                <c:ptCount val="1"/>
                <c:pt idx="0">
                  <c:v>Fresh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Prob4!$B$26:$H$26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Prob4!$A$27</c:f>
              <c:strCache>
                <c:ptCount val="1"/>
                <c:pt idx="0">
                  <c:v>Black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Prob4!$B$27:$H$27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0557484"/>
        <c:axId val="29473037"/>
      </c:lineChart>
      <c:catAx>
        <c:axId val="405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3037"/>
        <c:crosses val="autoZero"/>
        <c:auto val="1"/>
        <c:lblOffset val="100"/>
        <c:noMultiLvlLbl val="0"/>
      </c:catAx>
      <c:valAx>
        <c:axId val="29473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7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142875</xdr:rowOff>
    </xdr:from>
    <xdr:to>
      <xdr:col>15</xdr:col>
      <xdr:colOff>104775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4943475" y="466725"/>
        <a:ext cx="6457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0</xdr:rowOff>
    </xdr:from>
    <xdr:to>
      <xdr:col>7</xdr:col>
      <xdr:colOff>561975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47625" y="4543425"/>
        <a:ext cx="51339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1">
      <selection activeCell="E1" sqref="E1"/>
    </sheetView>
  </sheetViews>
  <sheetFormatPr defaultColWidth="9.140625" defaultRowHeight="12.75"/>
  <cols>
    <col min="1" max="1" width="17.7109375" style="0" bestFit="1" customWidth="1"/>
    <col min="2" max="2" width="14.7109375" style="0" customWidth="1"/>
    <col min="3" max="3" width="14.00390625" style="0" bestFit="1" customWidth="1"/>
    <col min="4" max="4" width="9.7109375" style="0" customWidth="1"/>
    <col min="5" max="5" width="9.28125" style="0" customWidth="1"/>
    <col min="6" max="6" width="13.421875" style="0" bestFit="1" customWidth="1"/>
    <col min="7" max="7" width="10.8515625" style="0" bestFit="1" customWidth="1"/>
    <col min="8" max="9" width="12.421875" style="0" bestFit="1" customWidth="1"/>
  </cols>
  <sheetData>
    <row r="1" ht="12.75">
      <c r="A1" s="1" t="s">
        <v>189</v>
      </c>
    </row>
    <row r="2" ht="12.75">
      <c r="A2" s="1" t="s">
        <v>55</v>
      </c>
    </row>
    <row r="3" ht="12.75">
      <c r="A3" s="1" t="s">
        <v>164</v>
      </c>
    </row>
    <row r="4" ht="12.75">
      <c r="A4" s="1"/>
    </row>
    <row r="5" spans="1:2" ht="12.75">
      <c r="A5" s="1" t="s">
        <v>56</v>
      </c>
      <c r="B5" s="1" t="s">
        <v>166</v>
      </c>
    </row>
    <row r="6" ht="12.75">
      <c r="A6" s="1" t="s">
        <v>57</v>
      </c>
    </row>
    <row r="7" s="28" customFormat="1" ht="12.75">
      <c r="A7" s="27" t="s">
        <v>188</v>
      </c>
    </row>
    <row r="8" spans="1:4" ht="12.75">
      <c r="A8" s="1" t="s">
        <v>165</v>
      </c>
      <c r="D8" s="22">
        <f>B56</f>
        <v>0.5062835454476781</v>
      </c>
    </row>
    <row r="9" spans="1:3" ht="12.75">
      <c r="A9" s="27" t="s">
        <v>58</v>
      </c>
      <c r="C9" s="22">
        <f>F63</f>
        <v>0.0024806164172411697</v>
      </c>
    </row>
    <row r="10" spans="1:3" ht="12.75">
      <c r="A10" s="27" t="s">
        <v>167</v>
      </c>
      <c r="C10" s="22"/>
    </row>
    <row r="11" spans="1:3" ht="12.75">
      <c r="A11" s="27" t="s">
        <v>59</v>
      </c>
      <c r="C11" s="22" t="s">
        <v>64</v>
      </c>
    </row>
    <row r="12" spans="1:4" ht="12.75">
      <c r="A12" s="27" t="s">
        <v>60</v>
      </c>
      <c r="C12" s="22"/>
      <c r="D12" s="22">
        <f>E70</f>
        <v>0.003335663348643401</v>
      </c>
    </row>
    <row r="13" spans="1:5" ht="12.75">
      <c r="A13" s="1" t="s">
        <v>61</v>
      </c>
      <c r="C13" s="22"/>
      <c r="D13" s="22"/>
      <c r="E13" s="22">
        <f>B76</f>
        <v>0.7160952323738698</v>
      </c>
    </row>
    <row r="14" spans="1:4" ht="12.75">
      <c r="A14" s="27" t="s">
        <v>62</v>
      </c>
      <c r="B14" s="22">
        <f>E13-D8</f>
        <v>0.2098116869261918</v>
      </c>
      <c r="C14" s="43" t="s">
        <v>63</v>
      </c>
      <c r="D14" s="22"/>
    </row>
    <row r="15" spans="1:4" ht="12.75">
      <c r="A15" s="27" t="s">
        <v>58</v>
      </c>
      <c r="C15" s="22">
        <f>F83</f>
        <v>0.00012181476595121825</v>
      </c>
      <c r="D15" s="22"/>
    </row>
    <row r="16" spans="1:4" ht="12.75">
      <c r="A16" s="27" t="s">
        <v>168</v>
      </c>
      <c r="C16" s="22"/>
      <c r="D16" s="22"/>
    </row>
    <row r="17" spans="1:4" ht="12.75">
      <c r="A17" s="27" t="s">
        <v>59</v>
      </c>
      <c r="C17" s="22" t="s">
        <v>65</v>
      </c>
      <c r="D17" s="22"/>
    </row>
    <row r="18" spans="1:4" ht="12.75">
      <c r="A18" s="27" t="s">
        <v>66</v>
      </c>
      <c r="C18" s="22"/>
      <c r="D18" s="22"/>
    </row>
    <row r="19" spans="1:4" ht="12.75">
      <c r="A19" s="27" t="s">
        <v>67</v>
      </c>
      <c r="B19" s="22">
        <f>E89</f>
        <v>0.004939917586189542</v>
      </c>
      <c r="C19" s="42" t="s">
        <v>68</v>
      </c>
      <c r="D19" s="22">
        <f>E91</f>
        <v>0.00337341509609964</v>
      </c>
    </row>
    <row r="20" spans="1:4" ht="12.75">
      <c r="A20" s="1" t="s">
        <v>169</v>
      </c>
      <c r="B20" s="22"/>
      <c r="C20" s="22"/>
      <c r="D20" s="22"/>
    </row>
    <row r="21" spans="1:4" ht="12.75">
      <c r="A21" s="27" t="s">
        <v>196</v>
      </c>
      <c r="B21" s="22"/>
      <c r="C21" s="22"/>
      <c r="D21" s="22"/>
    </row>
    <row r="22" spans="1:4" ht="12.75">
      <c r="A22" s="27" t="s">
        <v>170</v>
      </c>
      <c r="B22" s="22"/>
      <c r="C22" s="22"/>
      <c r="D22" s="22"/>
    </row>
    <row r="23" spans="1:4" ht="12.75">
      <c r="A23" s="27" t="s">
        <v>198</v>
      </c>
      <c r="B23" s="22"/>
      <c r="C23" s="22"/>
      <c r="D23" s="22"/>
    </row>
    <row r="24" spans="1:4" ht="12.75">
      <c r="A24" s="27" t="s">
        <v>171</v>
      </c>
      <c r="B24" s="22"/>
      <c r="C24" s="22"/>
      <c r="D24" s="22"/>
    </row>
    <row r="25" spans="1:4" ht="12.75">
      <c r="A25" s="27" t="s">
        <v>197</v>
      </c>
      <c r="B25" s="22"/>
      <c r="C25" s="22"/>
      <c r="D25" s="22"/>
    </row>
    <row r="26" spans="1:4" ht="12.75">
      <c r="A26" s="27" t="s">
        <v>194</v>
      </c>
      <c r="B26" s="22"/>
      <c r="C26" s="22"/>
      <c r="D26" s="22"/>
    </row>
    <row r="28" spans="1:14" ht="12.75">
      <c r="A28" s="2" t="s">
        <v>34</v>
      </c>
      <c r="B28" s="2" t="s">
        <v>0</v>
      </c>
      <c r="C28" s="2" t="s">
        <v>31</v>
      </c>
      <c r="D28" s="2" t="s">
        <v>32</v>
      </c>
      <c r="E28" s="2" t="s">
        <v>33</v>
      </c>
      <c r="M28" s="2"/>
      <c r="N28" s="2"/>
    </row>
    <row r="29" spans="1:13" ht="12.75">
      <c r="A29">
        <v>1</v>
      </c>
      <c r="B29">
        <v>25</v>
      </c>
      <c r="C29">
        <v>0</v>
      </c>
      <c r="D29">
        <v>10.3</v>
      </c>
      <c r="E29">
        <f>C29*D29</f>
        <v>0</v>
      </c>
      <c r="M29" s="16"/>
    </row>
    <row r="30" spans="1:13" ht="12.75">
      <c r="A30">
        <f>A29+1</f>
        <v>2</v>
      </c>
      <c r="B30">
        <v>28</v>
      </c>
      <c r="C30">
        <v>0</v>
      </c>
      <c r="D30">
        <v>11.3</v>
      </c>
      <c r="E30">
        <f aca="true" t="shared" si="0" ref="E30:E48">C30*D30</f>
        <v>0</v>
      </c>
      <c r="M30" s="16"/>
    </row>
    <row r="31" spans="1:13" ht="12.75">
      <c r="A31">
        <f aca="true" t="shared" si="1" ref="A31:A48">A30+1</f>
        <v>3</v>
      </c>
      <c r="B31">
        <v>22</v>
      </c>
      <c r="C31">
        <v>0</v>
      </c>
      <c r="D31">
        <v>10</v>
      </c>
      <c r="E31">
        <f t="shared" si="0"/>
        <v>0</v>
      </c>
      <c r="M31" s="16"/>
    </row>
    <row r="32" spans="1:13" ht="12.75">
      <c r="A32">
        <f t="shared" si="1"/>
        <v>4</v>
      </c>
      <c r="B32">
        <v>26</v>
      </c>
      <c r="C32">
        <v>0</v>
      </c>
      <c r="D32">
        <v>8.6</v>
      </c>
      <c r="E32">
        <f t="shared" si="0"/>
        <v>0</v>
      </c>
      <c r="M32" s="16"/>
    </row>
    <row r="33" spans="1:13" ht="12.75">
      <c r="A33">
        <f t="shared" si="1"/>
        <v>5</v>
      </c>
      <c r="B33">
        <v>23</v>
      </c>
      <c r="C33">
        <v>0</v>
      </c>
      <c r="D33">
        <v>9.9</v>
      </c>
      <c r="E33">
        <f t="shared" si="0"/>
        <v>0</v>
      </c>
      <c r="M33" s="16"/>
    </row>
    <row r="34" spans="1:13" ht="12.75">
      <c r="A34">
        <f t="shared" si="1"/>
        <v>6</v>
      </c>
      <c r="B34">
        <v>26</v>
      </c>
      <c r="C34">
        <v>0</v>
      </c>
      <c r="D34">
        <v>10.7</v>
      </c>
      <c r="E34">
        <f t="shared" si="0"/>
        <v>0</v>
      </c>
      <c r="M34" s="16"/>
    </row>
    <row r="35" spans="1:13" ht="12.75">
      <c r="A35">
        <f t="shared" si="1"/>
        <v>7</v>
      </c>
      <c r="B35">
        <v>22</v>
      </c>
      <c r="C35">
        <v>0</v>
      </c>
      <c r="D35">
        <v>10.3</v>
      </c>
      <c r="E35">
        <f t="shared" si="0"/>
        <v>0</v>
      </c>
      <c r="M35" s="16"/>
    </row>
    <row r="36" spans="1:13" ht="12.75">
      <c r="A36">
        <f t="shared" si="1"/>
        <v>8</v>
      </c>
      <c r="B36">
        <v>25</v>
      </c>
      <c r="C36">
        <v>0</v>
      </c>
      <c r="D36">
        <v>11.7</v>
      </c>
      <c r="E36">
        <f t="shared" si="0"/>
        <v>0</v>
      </c>
      <c r="M36" s="16"/>
    </row>
    <row r="37" spans="1:13" ht="12.75">
      <c r="A37">
        <f t="shared" si="1"/>
        <v>9</v>
      </c>
      <c r="B37">
        <v>24</v>
      </c>
      <c r="C37">
        <v>0</v>
      </c>
      <c r="D37">
        <v>10.2</v>
      </c>
      <c r="E37">
        <f t="shared" si="0"/>
        <v>0</v>
      </c>
      <c r="M37" s="16"/>
    </row>
    <row r="38" spans="1:13" ht="12.75">
      <c r="A38">
        <f t="shared" si="1"/>
        <v>10</v>
      </c>
      <c r="B38">
        <v>27</v>
      </c>
      <c r="C38">
        <v>0</v>
      </c>
      <c r="D38">
        <v>11.7</v>
      </c>
      <c r="E38">
        <f t="shared" si="0"/>
        <v>0</v>
      </c>
      <c r="M38" s="16"/>
    </row>
    <row r="39" spans="1:13" ht="12.75">
      <c r="A39">
        <f t="shared" si="1"/>
        <v>11</v>
      </c>
      <c r="B39">
        <v>15</v>
      </c>
      <c r="C39">
        <v>1</v>
      </c>
      <c r="D39">
        <v>9.1</v>
      </c>
      <c r="E39">
        <f t="shared" si="0"/>
        <v>9.1</v>
      </c>
      <c r="M39" s="16"/>
    </row>
    <row r="40" spans="1:13" ht="12.75">
      <c r="A40">
        <f t="shared" si="1"/>
        <v>12</v>
      </c>
      <c r="B40">
        <v>28</v>
      </c>
      <c r="C40">
        <v>1</v>
      </c>
      <c r="D40">
        <v>11.1</v>
      </c>
      <c r="E40">
        <f t="shared" si="0"/>
        <v>11.1</v>
      </c>
      <c r="M40" s="16"/>
    </row>
    <row r="41" spans="1:13" ht="12.75">
      <c r="A41">
        <f t="shared" si="1"/>
        <v>13</v>
      </c>
      <c r="B41">
        <v>25</v>
      </c>
      <c r="C41">
        <v>1</v>
      </c>
      <c r="D41">
        <v>9.7</v>
      </c>
      <c r="E41">
        <f t="shared" si="0"/>
        <v>9.7</v>
      </c>
      <c r="M41" s="16"/>
    </row>
    <row r="42" spans="1:13" ht="12.75">
      <c r="A42">
        <f t="shared" si="1"/>
        <v>14</v>
      </c>
      <c r="B42">
        <v>29</v>
      </c>
      <c r="C42">
        <v>1</v>
      </c>
      <c r="D42">
        <v>11.6</v>
      </c>
      <c r="E42">
        <f t="shared" si="0"/>
        <v>11.6</v>
      </c>
      <c r="M42" s="16"/>
    </row>
    <row r="43" spans="1:13" ht="12.75">
      <c r="A43">
        <f t="shared" si="1"/>
        <v>15</v>
      </c>
      <c r="B43">
        <v>32</v>
      </c>
      <c r="C43">
        <v>1</v>
      </c>
      <c r="D43">
        <v>11.1</v>
      </c>
      <c r="E43">
        <f t="shared" si="0"/>
        <v>11.1</v>
      </c>
      <c r="M43" s="16"/>
    </row>
    <row r="44" spans="1:13" ht="12.75">
      <c r="A44">
        <f t="shared" si="1"/>
        <v>16</v>
      </c>
      <c r="B44">
        <v>29</v>
      </c>
      <c r="C44">
        <v>1</v>
      </c>
      <c r="D44">
        <v>10.5</v>
      </c>
      <c r="E44">
        <f t="shared" si="0"/>
        <v>10.5</v>
      </c>
      <c r="M44" s="16"/>
    </row>
    <row r="45" spans="1:13" ht="12.75">
      <c r="A45">
        <f t="shared" si="1"/>
        <v>17</v>
      </c>
      <c r="B45">
        <v>29</v>
      </c>
      <c r="C45">
        <v>1</v>
      </c>
      <c r="D45">
        <v>11.3</v>
      </c>
      <c r="E45">
        <f t="shared" si="0"/>
        <v>11.3</v>
      </c>
      <c r="M45" s="16"/>
    </row>
    <row r="46" spans="1:13" ht="12.75">
      <c r="A46">
        <f t="shared" si="1"/>
        <v>18</v>
      </c>
      <c r="B46">
        <v>32</v>
      </c>
      <c r="C46">
        <v>1</v>
      </c>
      <c r="D46">
        <v>11.7</v>
      </c>
      <c r="E46">
        <f t="shared" si="0"/>
        <v>11.7</v>
      </c>
      <c r="M46" s="16"/>
    </row>
    <row r="47" spans="1:13" ht="12.75">
      <c r="A47">
        <f t="shared" si="1"/>
        <v>19</v>
      </c>
      <c r="B47">
        <v>31</v>
      </c>
      <c r="C47">
        <v>1</v>
      </c>
      <c r="D47">
        <v>10.9</v>
      </c>
      <c r="E47">
        <f t="shared" si="0"/>
        <v>10.9</v>
      </c>
      <c r="M47" s="16"/>
    </row>
    <row r="48" spans="1:13" ht="12.75">
      <c r="A48">
        <f t="shared" si="1"/>
        <v>20</v>
      </c>
      <c r="B48">
        <v>31</v>
      </c>
      <c r="C48">
        <v>1</v>
      </c>
      <c r="D48">
        <v>11.2</v>
      </c>
      <c r="E48">
        <f t="shared" si="0"/>
        <v>11.2</v>
      </c>
      <c r="M48" s="16"/>
    </row>
    <row r="52" spans="1:9" ht="12.75">
      <c r="A52" s="22" t="s">
        <v>5</v>
      </c>
      <c r="B52" s="17"/>
      <c r="C52" s="22" t="s">
        <v>172</v>
      </c>
      <c r="D52" s="17"/>
      <c r="E52" s="17"/>
      <c r="F52" s="17"/>
      <c r="G52" s="17"/>
      <c r="H52" s="17"/>
      <c r="I52" s="17"/>
    </row>
    <row r="53" ht="13.5" thickBot="1"/>
    <row r="54" spans="1:2" ht="12.75">
      <c r="A54" s="7" t="s">
        <v>6</v>
      </c>
      <c r="B54" s="7"/>
    </row>
    <row r="55" spans="1:2" ht="12.75">
      <c r="A55" s="4" t="s">
        <v>7</v>
      </c>
      <c r="B55" s="12">
        <v>0.7115360464851223</v>
      </c>
    </row>
    <row r="56" spans="1:2" ht="12.75">
      <c r="A56" s="4" t="s">
        <v>8</v>
      </c>
      <c r="B56" s="13">
        <v>0.5062835454476781</v>
      </c>
    </row>
    <row r="57" spans="1:2" ht="12.75">
      <c r="A57" s="4" t="s">
        <v>9</v>
      </c>
      <c r="B57" s="12">
        <v>0.44819925667681665</v>
      </c>
    </row>
    <row r="58" spans="1:2" ht="12.75">
      <c r="A58" s="4" t="s">
        <v>10</v>
      </c>
      <c r="B58" s="12">
        <v>3.062541514702265</v>
      </c>
    </row>
    <row r="59" spans="1:2" ht="13.5" thickBot="1">
      <c r="A59" s="5" t="s">
        <v>11</v>
      </c>
      <c r="B59" s="5">
        <v>20</v>
      </c>
    </row>
    <row r="61" ht="13.5" thickBot="1">
      <c r="A61" t="s">
        <v>12</v>
      </c>
    </row>
    <row r="62" spans="1:6" ht="12.75">
      <c r="A62" s="6"/>
      <c r="B62" s="6" t="s">
        <v>17</v>
      </c>
      <c r="C62" s="6" t="s">
        <v>18</v>
      </c>
      <c r="D62" s="6" t="s">
        <v>19</v>
      </c>
      <c r="E62" s="6" t="s">
        <v>20</v>
      </c>
      <c r="F62" s="6" t="s">
        <v>21</v>
      </c>
    </row>
    <row r="63" spans="1:9" ht="12.75">
      <c r="A63" s="4" t="s">
        <v>13</v>
      </c>
      <c r="B63" s="8">
        <v>2</v>
      </c>
      <c r="C63" s="12">
        <v>163.5042710023276</v>
      </c>
      <c r="D63" s="12">
        <v>81.7521355011638</v>
      </c>
      <c r="E63" s="12">
        <v>8.7163595554201</v>
      </c>
      <c r="F63" s="13">
        <v>0.0024806164172411697</v>
      </c>
      <c r="G63" s="17"/>
      <c r="H63" s="17"/>
      <c r="I63" s="17"/>
    </row>
    <row r="64" spans="1:9" ht="12.75">
      <c r="A64" s="4" t="s">
        <v>14</v>
      </c>
      <c r="B64" s="8">
        <v>17</v>
      </c>
      <c r="C64" s="12">
        <v>159.44572899767232</v>
      </c>
      <c r="D64" s="12">
        <v>9.379160529274841</v>
      </c>
      <c r="E64" s="12"/>
      <c r="F64" s="12"/>
      <c r="G64" s="17"/>
      <c r="H64" s="17"/>
      <c r="I64" s="17"/>
    </row>
    <row r="65" spans="1:9" ht="13.5" thickBot="1">
      <c r="A65" s="5" t="s">
        <v>15</v>
      </c>
      <c r="B65" s="5">
        <v>19</v>
      </c>
      <c r="C65" s="14">
        <v>322.95</v>
      </c>
      <c r="D65" s="14"/>
      <c r="E65" s="14"/>
      <c r="F65" s="14"/>
      <c r="G65" s="17"/>
      <c r="H65" s="17"/>
      <c r="I65" s="17"/>
    </row>
    <row r="66" spans="3:9" ht="13.5" thickBot="1">
      <c r="C66" s="17"/>
      <c r="D66" s="17"/>
      <c r="E66" s="17"/>
      <c r="F66" s="17"/>
      <c r="G66" s="17"/>
      <c r="H66" s="17"/>
      <c r="I66" s="17"/>
    </row>
    <row r="67" spans="1:9" ht="12.75">
      <c r="A67" s="6"/>
      <c r="B67" s="6" t="s">
        <v>22</v>
      </c>
      <c r="C67" s="19" t="s">
        <v>10</v>
      </c>
      <c r="D67" s="19" t="s">
        <v>23</v>
      </c>
      <c r="E67" s="19" t="s">
        <v>24</v>
      </c>
      <c r="F67" s="19" t="s">
        <v>25</v>
      </c>
      <c r="G67" s="19" t="s">
        <v>26</v>
      </c>
      <c r="H67" s="19" t="s">
        <v>27</v>
      </c>
      <c r="I67" s="19" t="s">
        <v>28</v>
      </c>
    </row>
    <row r="68" spans="1:9" ht="12.75">
      <c r="A68" s="4" t="s">
        <v>16</v>
      </c>
      <c r="B68" s="13">
        <v>-4.2386118360708736</v>
      </c>
      <c r="C68" s="12">
        <v>8.570907411591424</v>
      </c>
      <c r="D68" s="12">
        <v>-0.4945347829027427</v>
      </c>
      <c r="E68" s="12">
        <v>0.627258494934457</v>
      </c>
      <c r="F68" s="12">
        <v>-22.321671063379057</v>
      </c>
      <c r="G68" s="12">
        <v>13.84444739123731</v>
      </c>
      <c r="H68" s="12">
        <v>-22.321671063379057</v>
      </c>
      <c r="I68" s="12">
        <v>13.84444739123731</v>
      </c>
    </row>
    <row r="69" spans="1:9" ht="12.75">
      <c r="A69" s="4" t="s">
        <v>31</v>
      </c>
      <c r="B69" s="13">
        <v>2.3292727657473757</v>
      </c>
      <c r="C69" s="12">
        <v>1.3988835351525126</v>
      </c>
      <c r="D69" s="12">
        <v>1.6650941320096586</v>
      </c>
      <c r="E69" s="13">
        <v>0.11421400375221201</v>
      </c>
      <c r="F69" s="12">
        <v>-0.6221176301001301</v>
      </c>
      <c r="G69" s="12">
        <v>5.280663161594882</v>
      </c>
      <c r="H69" s="12">
        <v>-0.6221176301001301</v>
      </c>
      <c r="I69" s="12">
        <v>5.280663161594882</v>
      </c>
    </row>
    <row r="70" spans="1:9" ht="13.5" thickBot="1">
      <c r="A70" s="5" t="s">
        <v>32</v>
      </c>
      <c r="B70" s="15">
        <v>2.7735063835788814</v>
      </c>
      <c r="C70" s="14">
        <v>0.8133731180145629</v>
      </c>
      <c r="D70" s="14">
        <v>3.4098820358717874</v>
      </c>
      <c r="E70" s="15">
        <v>0.003335663348643401</v>
      </c>
      <c r="F70" s="14">
        <v>1.0574367119982528</v>
      </c>
      <c r="G70" s="14">
        <v>4.48957605515951</v>
      </c>
      <c r="H70" s="14">
        <v>1.0574367119982528</v>
      </c>
      <c r="I70" s="14">
        <v>4.48957605515951</v>
      </c>
    </row>
    <row r="72" spans="1:3" ht="12.75">
      <c r="A72" s="22" t="s">
        <v>5</v>
      </c>
      <c r="B72" s="17"/>
      <c r="C72" s="22" t="s">
        <v>195</v>
      </c>
    </row>
    <row r="73" ht="13.5" thickBot="1"/>
    <row r="74" spans="1:2" ht="12.75">
      <c r="A74" s="7" t="s">
        <v>6</v>
      </c>
      <c r="B74" s="7"/>
    </row>
    <row r="75" spans="1:2" ht="12.75">
      <c r="A75" s="4" t="s">
        <v>7</v>
      </c>
      <c r="B75" s="12">
        <v>0.8462241029265651</v>
      </c>
    </row>
    <row r="76" spans="1:2" ht="12.75">
      <c r="A76" s="4" t="s">
        <v>8</v>
      </c>
      <c r="B76" s="13">
        <v>0.7160952323738698</v>
      </c>
    </row>
    <row r="77" spans="1:2" ht="12.75">
      <c r="A77" s="4" t="s">
        <v>9</v>
      </c>
      <c r="B77" s="12">
        <v>0.6628630884439705</v>
      </c>
    </row>
    <row r="78" spans="1:2" ht="12.75">
      <c r="A78" s="4" t="s">
        <v>10</v>
      </c>
      <c r="B78" s="12">
        <v>2.3938338066903624</v>
      </c>
    </row>
    <row r="79" spans="1:2" ht="13.5" thickBot="1">
      <c r="A79" s="5" t="s">
        <v>11</v>
      </c>
      <c r="B79" s="5">
        <v>20</v>
      </c>
    </row>
    <row r="81" ht="13.5" thickBot="1">
      <c r="A81" t="s">
        <v>12</v>
      </c>
    </row>
    <row r="82" spans="1:6" ht="12.75">
      <c r="A82" s="6"/>
      <c r="B82" s="6" t="s">
        <v>17</v>
      </c>
      <c r="C82" s="6" t="s">
        <v>18</v>
      </c>
      <c r="D82" s="6" t="s">
        <v>19</v>
      </c>
      <c r="E82" s="6" t="s">
        <v>20</v>
      </c>
      <c r="F82" s="6" t="s">
        <v>21</v>
      </c>
    </row>
    <row r="83" spans="1:10" ht="12.75">
      <c r="A83" s="4" t="s">
        <v>13</v>
      </c>
      <c r="B83" s="8">
        <v>3</v>
      </c>
      <c r="C83" s="12">
        <v>231.2629552951412</v>
      </c>
      <c r="D83" s="12">
        <v>77.08765176504707</v>
      </c>
      <c r="E83" s="12">
        <v>13.452308689969067</v>
      </c>
      <c r="F83" s="13">
        <v>0.00012181476595121825</v>
      </c>
      <c r="G83" s="17"/>
      <c r="H83" s="17"/>
      <c r="I83" s="17"/>
      <c r="J83" s="17"/>
    </row>
    <row r="84" spans="1:10" ht="12.75">
      <c r="A84" s="4" t="s">
        <v>14</v>
      </c>
      <c r="B84" s="8">
        <v>16</v>
      </c>
      <c r="C84" s="12">
        <v>91.68704470485872</v>
      </c>
      <c r="D84" s="12">
        <v>5.73044029405367</v>
      </c>
      <c r="E84" s="12"/>
      <c r="F84" s="12"/>
      <c r="G84" s="17"/>
      <c r="H84" s="17"/>
      <c r="I84" s="17"/>
      <c r="J84" s="17"/>
    </row>
    <row r="85" spans="1:10" ht="13.5" thickBot="1">
      <c r="A85" s="5" t="s">
        <v>15</v>
      </c>
      <c r="B85" s="5">
        <v>19</v>
      </c>
      <c r="C85" s="14">
        <v>322.95</v>
      </c>
      <c r="D85" s="14"/>
      <c r="E85" s="14"/>
      <c r="F85" s="14"/>
      <c r="G85" s="17"/>
      <c r="H85" s="17"/>
      <c r="I85" s="17"/>
      <c r="J85" s="17"/>
    </row>
    <row r="86" spans="3:10" ht="13.5" thickBot="1"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6"/>
      <c r="B87" s="6" t="s">
        <v>22</v>
      </c>
      <c r="C87" s="19" t="s">
        <v>10</v>
      </c>
      <c r="D87" s="19" t="s">
        <v>23</v>
      </c>
      <c r="E87" s="19" t="s">
        <v>24</v>
      </c>
      <c r="F87" s="19" t="s">
        <v>25</v>
      </c>
      <c r="G87" s="19" t="s">
        <v>26</v>
      </c>
      <c r="H87" s="19" t="s">
        <v>27</v>
      </c>
      <c r="I87" s="19" t="s">
        <v>28</v>
      </c>
      <c r="J87" s="17"/>
    </row>
    <row r="88" spans="1:10" ht="12.75">
      <c r="A88" s="4" t="s">
        <v>16</v>
      </c>
      <c r="B88" s="13">
        <v>16.04533434076327</v>
      </c>
      <c r="C88" s="12">
        <v>8.926278574876788</v>
      </c>
      <c r="D88" s="12">
        <v>1.797539053500215</v>
      </c>
      <c r="E88" s="12">
        <v>0.0911472359651984</v>
      </c>
      <c r="F88" s="12">
        <v>-2.8775266399084423</v>
      </c>
      <c r="G88" s="12">
        <v>34.968195321434976</v>
      </c>
      <c r="H88" s="12">
        <v>-2.8775266399084423</v>
      </c>
      <c r="I88" s="12">
        <v>34.968195321434976</v>
      </c>
      <c r="J88" s="17"/>
    </row>
    <row r="89" spans="1:10" ht="12.75">
      <c r="A89" s="4" t="s">
        <v>31</v>
      </c>
      <c r="B89" s="13">
        <v>-44.647964231720195</v>
      </c>
      <c r="C89" s="12">
        <v>13.705206997756877</v>
      </c>
      <c r="D89" s="12">
        <v>-3.257737313929494</v>
      </c>
      <c r="E89" s="13">
        <v>0.004939917586189542</v>
      </c>
      <c r="F89" s="12">
        <v>-73.70169861323565</v>
      </c>
      <c r="G89" s="12">
        <v>-15.59422985020474</v>
      </c>
      <c r="H89" s="12">
        <v>-73.70169861323565</v>
      </c>
      <c r="I89" s="12">
        <v>-15.59422985020474</v>
      </c>
      <c r="J89" s="17"/>
    </row>
    <row r="90" spans="1:10" ht="12.75">
      <c r="A90" s="4" t="s">
        <v>32</v>
      </c>
      <c r="B90" s="13">
        <v>0.8361667296310161</v>
      </c>
      <c r="C90" s="12">
        <v>0.8494863366459805</v>
      </c>
      <c r="D90" s="12">
        <v>0.9843203987629112</v>
      </c>
      <c r="E90" s="13">
        <v>0.33960964220442935</v>
      </c>
      <c r="F90" s="12">
        <v>-0.9646634504369259</v>
      </c>
      <c r="G90" s="12">
        <v>2.6369969096989583</v>
      </c>
      <c r="H90" s="12">
        <v>-0.9646634504369259</v>
      </c>
      <c r="I90" s="12">
        <v>2.6369969096989583</v>
      </c>
      <c r="J90" s="17"/>
    </row>
    <row r="91" spans="1:10" ht="13.5" thickBot="1">
      <c r="A91" s="5" t="s">
        <v>33</v>
      </c>
      <c r="B91" s="15">
        <v>4.404372077296611</v>
      </c>
      <c r="C91" s="14">
        <v>1.2808418652650235</v>
      </c>
      <c r="D91" s="14">
        <v>3.438654057724204</v>
      </c>
      <c r="E91" s="15">
        <v>0.00337341509609964</v>
      </c>
      <c r="F91" s="14">
        <v>1.6891092327277208</v>
      </c>
      <c r="G91" s="14">
        <v>7.119634921865502</v>
      </c>
      <c r="H91" s="14">
        <v>1.6891092327277208</v>
      </c>
      <c r="I91" s="14">
        <v>7.119634921865502</v>
      </c>
      <c r="J91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">
      <selection activeCell="I1" sqref="I1"/>
    </sheetView>
  </sheetViews>
  <sheetFormatPr defaultColWidth="9.140625" defaultRowHeight="12.75"/>
  <sheetData>
    <row r="1" ht="12.75">
      <c r="A1" s="1" t="s">
        <v>193</v>
      </c>
    </row>
    <row r="2" ht="12.75">
      <c r="A2" s="1" t="s">
        <v>69</v>
      </c>
    </row>
    <row r="3" ht="12.75">
      <c r="A3" s="27" t="s">
        <v>70</v>
      </c>
    </row>
    <row r="4" ht="12.75">
      <c r="A4" s="1"/>
    </row>
    <row r="5" ht="12.75">
      <c r="A5" s="1" t="s">
        <v>71</v>
      </c>
    </row>
    <row r="6" ht="12.75">
      <c r="A6" s="1" t="s">
        <v>73</v>
      </c>
    </row>
    <row r="7" ht="12.75">
      <c r="A7" s="27" t="s">
        <v>72</v>
      </c>
    </row>
    <row r="8" ht="12.75">
      <c r="A8" s="1" t="s">
        <v>85</v>
      </c>
    </row>
    <row r="9" ht="12.75">
      <c r="A9" s="27" t="s">
        <v>74</v>
      </c>
    </row>
    <row r="10" ht="12.75">
      <c r="A10" s="27" t="s">
        <v>75</v>
      </c>
    </row>
    <row r="11" ht="12.75">
      <c r="A11" s="27" t="s">
        <v>93</v>
      </c>
    </row>
    <row r="12" ht="12.75">
      <c r="A12" s="27" t="s">
        <v>94</v>
      </c>
    </row>
    <row r="13" ht="12.75">
      <c r="A13" s="27" t="s">
        <v>173</v>
      </c>
    </row>
    <row r="14" ht="12.75">
      <c r="A14" s="27" t="s">
        <v>76</v>
      </c>
    </row>
    <row r="15" ht="12.75">
      <c r="A15" s="27" t="s">
        <v>77</v>
      </c>
    </row>
    <row r="16" ht="12.75">
      <c r="A16" s="27" t="s">
        <v>78</v>
      </c>
    </row>
    <row r="17" ht="12.75">
      <c r="A17" s="27" t="s">
        <v>79</v>
      </c>
    </row>
    <row r="18" ht="12.75">
      <c r="A18" s="1" t="s">
        <v>80</v>
      </c>
    </row>
    <row r="19" ht="12.75">
      <c r="A19" s="27" t="s">
        <v>81</v>
      </c>
    </row>
    <row r="20" ht="12.75">
      <c r="A20" s="27" t="s">
        <v>82</v>
      </c>
    </row>
    <row r="21" ht="12.75">
      <c r="A21" s="27" t="s">
        <v>83</v>
      </c>
    </row>
    <row r="22" ht="12.75">
      <c r="A22" s="27" t="s">
        <v>84</v>
      </c>
    </row>
    <row r="23" ht="12.75">
      <c r="A23" s="1" t="s">
        <v>86</v>
      </c>
    </row>
    <row r="24" ht="12.75">
      <c r="A24" s="27" t="s">
        <v>87</v>
      </c>
    </row>
    <row r="25" ht="12.75">
      <c r="A25" s="27" t="s">
        <v>88</v>
      </c>
    </row>
    <row r="26" ht="12.75">
      <c r="A26" s="27" t="s">
        <v>89</v>
      </c>
    </row>
    <row r="27" ht="12.75">
      <c r="A27" s="27" t="s">
        <v>90</v>
      </c>
    </row>
    <row r="28" ht="12.75">
      <c r="A28" s="27" t="s">
        <v>91</v>
      </c>
    </row>
    <row r="29" ht="12.75">
      <c r="A29" s="27" t="s">
        <v>92</v>
      </c>
    </row>
    <row r="30" ht="12.75">
      <c r="A30" s="1" t="s">
        <v>95</v>
      </c>
    </row>
    <row r="31" ht="12.75">
      <c r="A31" s="27" t="s">
        <v>108</v>
      </c>
    </row>
    <row r="32" ht="12.75">
      <c r="A32" s="27" t="s">
        <v>96</v>
      </c>
    </row>
    <row r="33" ht="12.75">
      <c r="A33" s="27" t="s">
        <v>97</v>
      </c>
    </row>
    <row r="34" ht="12.75">
      <c r="A34" s="27" t="s">
        <v>98</v>
      </c>
    </row>
    <row r="35" ht="12.75">
      <c r="A35" s="27" t="s">
        <v>99</v>
      </c>
    </row>
    <row r="36" ht="12.75">
      <c r="A36" s="27" t="s">
        <v>100</v>
      </c>
    </row>
    <row r="37" ht="12.75">
      <c r="A37" s="1"/>
    </row>
    <row r="38" ht="12.75">
      <c r="A38" s="1" t="s">
        <v>174</v>
      </c>
    </row>
    <row r="39" ht="12.75">
      <c r="A39" s="27" t="s">
        <v>101</v>
      </c>
    </row>
    <row r="40" ht="12.75">
      <c r="A40" s="27" t="s">
        <v>102</v>
      </c>
    </row>
    <row r="41" ht="12.75">
      <c r="A41" s="29" t="s">
        <v>103</v>
      </c>
    </row>
    <row r="42" ht="12.75">
      <c r="A42" s="27" t="s">
        <v>104</v>
      </c>
    </row>
    <row r="43" ht="12.75">
      <c r="A43" s="27" t="s">
        <v>105</v>
      </c>
    </row>
    <row r="44" ht="12.75">
      <c r="A44" s="27" t="s">
        <v>107</v>
      </c>
    </row>
    <row r="45" ht="12.75">
      <c r="A45" s="27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I1" sqref="I1"/>
    </sheetView>
  </sheetViews>
  <sheetFormatPr defaultColWidth="9.140625" defaultRowHeight="12.75"/>
  <cols>
    <col min="2" max="2" width="11.28125" style="0" bestFit="1" customWidth="1"/>
    <col min="5" max="5" width="11.28125" style="0" bestFit="1" customWidth="1"/>
    <col min="8" max="8" width="16.28125" style="0" bestFit="1" customWidth="1"/>
    <col min="9" max="9" width="12.7109375" style="0" bestFit="1" customWidth="1"/>
    <col min="10" max="10" width="14.00390625" style="0" bestFit="1" customWidth="1"/>
    <col min="11" max="11" width="12.7109375" style="0" bestFit="1" customWidth="1"/>
    <col min="12" max="12" width="12.00390625" style="0" bestFit="1" customWidth="1"/>
    <col min="13" max="13" width="13.421875" style="0" bestFit="1" customWidth="1"/>
    <col min="14" max="14" width="12.00390625" style="0" bestFit="1" customWidth="1"/>
    <col min="15" max="15" width="12.7109375" style="0" bestFit="1" customWidth="1"/>
    <col min="16" max="16" width="12.421875" style="0" bestFit="1" customWidth="1"/>
  </cols>
  <sheetData>
    <row r="1" ht="12.75">
      <c r="A1" s="1" t="s">
        <v>192</v>
      </c>
    </row>
    <row r="2" ht="12.75">
      <c r="A2" s="1" t="s">
        <v>30</v>
      </c>
    </row>
    <row r="3" ht="12.75">
      <c r="A3" s="1"/>
    </row>
    <row r="4" spans="1:9" ht="12.75">
      <c r="A4" s="1" t="s">
        <v>56</v>
      </c>
      <c r="B4" s="1"/>
      <c r="C4" s="1" t="s">
        <v>166</v>
      </c>
      <c r="I4" s="1" t="s">
        <v>112</v>
      </c>
    </row>
    <row r="5" ht="13.5" thickBot="1">
      <c r="A5" s="1" t="s">
        <v>109</v>
      </c>
    </row>
    <row r="6" spans="1:14" ht="12.75">
      <c r="A6" s="27" t="s">
        <v>110</v>
      </c>
      <c r="B6" s="1">
        <f>M43</f>
        <v>2.390698918411663E-06</v>
      </c>
      <c r="C6" s="1" t="s">
        <v>124</v>
      </c>
      <c r="D6" s="1"/>
      <c r="E6" s="22">
        <f>I36</f>
        <v>0.8638688904019584</v>
      </c>
      <c r="F6" s="1" t="s">
        <v>179</v>
      </c>
      <c r="I6" s="9"/>
      <c r="J6" s="32" t="s">
        <v>0</v>
      </c>
      <c r="K6" s="32" t="s">
        <v>1</v>
      </c>
      <c r="L6" s="32" t="s">
        <v>2</v>
      </c>
      <c r="M6" s="32" t="s">
        <v>3</v>
      </c>
      <c r="N6" s="32" t="s">
        <v>4</v>
      </c>
    </row>
    <row r="7" spans="1:14" ht="12.75">
      <c r="A7" s="27" t="s">
        <v>125</v>
      </c>
      <c r="I7" s="30" t="s">
        <v>0</v>
      </c>
      <c r="J7" s="10">
        <v>1</v>
      </c>
      <c r="K7" s="10"/>
      <c r="L7" s="10"/>
      <c r="M7" s="10"/>
      <c r="N7" s="10"/>
    </row>
    <row r="8" spans="1:14" ht="12.75">
      <c r="A8" s="27" t="s">
        <v>175</v>
      </c>
      <c r="I8" s="30" t="s">
        <v>1</v>
      </c>
      <c r="J8" s="30">
        <v>0.8428557014405983</v>
      </c>
      <c r="K8" s="10">
        <v>1</v>
      </c>
      <c r="L8" s="10"/>
      <c r="M8" s="10"/>
      <c r="N8" s="10"/>
    </row>
    <row r="9" spans="1:14" ht="12.75">
      <c r="A9" s="27" t="s">
        <v>111</v>
      </c>
      <c r="I9" s="30" t="s">
        <v>2</v>
      </c>
      <c r="J9" s="30">
        <v>0.8372244197709431</v>
      </c>
      <c r="K9" s="30">
        <v>0.9690174457230171</v>
      </c>
      <c r="L9" s="10">
        <v>1</v>
      </c>
      <c r="M9" s="10"/>
      <c r="N9" s="10"/>
    </row>
    <row r="10" spans="1:14" ht="12.75">
      <c r="A10" s="3" t="s">
        <v>176</v>
      </c>
      <c r="I10" s="30" t="s">
        <v>3</v>
      </c>
      <c r="J10" s="30">
        <v>0.48342433653626854</v>
      </c>
      <c r="K10" s="10">
        <v>0.15204609913562403</v>
      </c>
      <c r="L10" s="10">
        <v>0.103246743628059</v>
      </c>
      <c r="M10" s="10">
        <v>1</v>
      </c>
      <c r="N10" s="10"/>
    </row>
    <row r="11" spans="1:14" ht="13.5" thickBot="1">
      <c r="A11" s="27" t="s">
        <v>126</v>
      </c>
      <c r="I11" s="31" t="s">
        <v>4</v>
      </c>
      <c r="J11" s="31">
        <v>0.5218564788844943</v>
      </c>
      <c r="K11" s="11">
        <v>0.19945316869359733</v>
      </c>
      <c r="L11" s="11">
        <v>0.14973631286415065</v>
      </c>
      <c r="M11" s="31">
        <v>0.9856725719520005</v>
      </c>
      <c r="N11" s="11">
        <v>1</v>
      </c>
    </row>
    <row r="12" ht="12.75">
      <c r="A12" s="1" t="s">
        <v>113</v>
      </c>
    </row>
    <row r="13" ht="12.75">
      <c r="A13" s="27" t="s">
        <v>114</v>
      </c>
    </row>
    <row r="14" ht="12.75">
      <c r="A14" s="27" t="s">
        <v>115</v>
      </c>
    </row>
    <row r="15" ht="12.75">
      <c r="A15" s="27" t="s">
        <v>177</v>
      </c>
    </row>
    <row r="16" ht="12.75">
      <c r="A16" s="3" t="s">
        <v>116</v>
      </c>
    </row>
    <row r="17" ht="12.75">
      <c r="A17" s="27" t="s">
        <v>117</v>
      </c>
    </row>
    <row r="18" ht="12.75">
      <c r="A18" s="27" t="s">
        <v>127</v>
      </c>
    </row>
    <row r="19" ht="12.75">
      <c r="A19" s="27" t="s">
        <v>180</v>
      </c>
    </row>
    <row r="20" ht="12.75">
      <c r="A20" s="27" t="s">
        <v>181</v>
      </c>
    </row>
    <row r="21" ht="12.75">
      <c r="A21" s="27" t="s">
        <v>182</v>
      </c>
    </row>
    <row r="22" ht="12.75">
      <c r="A22" s="27" t="s">
        <v>183</v>
      </c>
    </row>
    <row r="23" ht="12.75">
      <c r="A23" s="1" t="s">
        <v>118</v>
      </c>
    </row>
    <row r="24" spans="1:5" ht="12.75">
      <c r="A24" s="27" t="s">
        <v>110</v>
      </c>
      <c r="B24" s="1">
        <f>M68</f>
        <v>1.6527987555767276E-07</v>
      </c>
      <c r="C24" s="1" t="s">
        <v>119</v>
      </c>
      <c r="D24" s="1"/>
      <c r="E24" s="22">
        <f>I61</f>
        <v>0.8407264988869423</v>
      </c>
    </row>
    <row r="25" spans="1:5" ht="12.75">
      <c r="A25" s="27" t="s">
        <v>178</v>
      </c>
      <c r="B25" s="1"/>
      <c r="C25" s="1"/>
      <c r="D25" s="1"/>
      <c r="E25" s="22"/>
    </row>
    <row r="26" ht="12.75">
      <c r="A26" s="27" t="s">
        <v>120</v>
      </c>
    </row>
    <row r="27" ht="12.75">
      <c r="A27" s="27" t="s">
        <v>128</v>
      </c>
    </row>
    <row r="28" ht="12.75">
      <c r="A28" s="3" t="s">
        <v>122</v>
      </c>
    </row>
    <row r="29" ht="12.75">
      <c r="A29" s="27" t="s">
        <v>123</v>
      </c>
    </row>
    <row r="30" ht="12.75">
      <c r="A30" s="1"/>
    </row>
    <row r="31" spans="2:8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H31" s="3" t="s">
        <v>121</v>
      </c>
    </row>
    <row r="32" spans="2:8" ht="12.75">
      <c r="B32">
        <v>291</v>
      </c>
      <c r="C32">
        <v>43</v>
      </c>
      <c r="D32">
        <v>167</v>
      </c>
      <c r="E32">
        <v>279</v>
      </c>
      <c r="F32">
        <v>39</v>
      </c>
      <c r="H32" t="s">
        <v>5</v>
      </c>
    </row>
    <row r="33" spans="2:6" ht="13.5" thickBot="1">
      <c r="B33">
        <v>354</v>
      </c>
      <c r="C33">
        <v>40</v>
      </c>
      <c r="D33">
        <v>173</v>
      </c>
      <c r="E33">
        <v>228</v>
      </c>
      <c r="F33">
        <v>29</v>
      </c>
    </row>
    <row r="34" spans="2:9" ht="12.75">
      <c r="B34">
        <v>333</v>
      </c>
      <c r="C34">
        <v>53</v>
      </c>
      <c r="D34">
        <v>167</v>
      </c>
      <c r="E34">
        <v>214</v>
      </c>
      <c r="F34">
        <v>29</v>
      </c>
      <c r="H34" s="7" t="s">
        <v>6</v>
      </c>
      <c r="I34" s="7"/>
    </row>
    <row r="35" spans="2:9" ht="12.75">
      <c r="B35">
        <v>301</v>
      </c>
      <c r="C35">
        <v>44</v>
      </c>
      <c r="D35">
        <v>166</v>
      </c>
      <c r="E35">
        <v>210</v>
      </c>
      <c r="F35">
        <v>29</v>
      </c>
      <c r="H35" s="4" t="s">
        <v>7</v>
      </c>
      <c r="I35" s="12">
        <v>0.9294454746793694</v>
      </c>
    </row>
    <row r="36" spans="2:9" ht="12.75">
      <c r="B36">
        <v>100</v>
      </c>
      <c r="C36">
        <v>15</v>
      </c>
      <c r="D36">
        <v>100</v>
      </c>
      <c r="E36">
        <v>169</v>
      </c>
      <c r="F36">
        <v>19</v>
      </c>
      <c r="H36" s="4" t="s">
        <v>8</v>
      </c>
      <c r="I36" s="13">
        <v>0.8638688904019584</v>
      </c>
    </row>
    <row r="37" spans="2:9" ht="12.75">
      <c r="B37">
        <v>192</v>
      </c>
      <c r="C37">
        <v>39</v>
      </c>
      <c r="D37">
        <v>171</v>
      </c>
      <c r="E37">
        <v>156</v>
      </c>
      <c r="F37">
        <v>19</v>
      </c>
      <c r="H37" s="4" t="s">
        <v>9</v>
      </c>
      <c r="I37" s="12">
        <v>0.8275672611758139</v>
      </c>
    </row>
    <row r="38" spans="2:9" ht="12.75">
      <c r="B38">
        <v>138</v>
      </c>
      <c r="C38">
        <v>17</v>
      </c>
      <c r="D38">
        <v>111</v>
      </c>
      <c r="E38">
        <v>217</v>
      </c>
      <c r="F38">
        <v>29</v>
      </c>
      <c r="H38" s="4" t="s">
        <v>10</v>
      </c>
      <c r="I38" s="13">
        <v>40.17492859779866</v>
      </c>
    </row>
    <row r="39" spans="2:9" ht="13.5" thickBot="1">
      <c r="B39">
        <v>280</v>
      </c>
      <c r="C39">
        <v>42</v>
      </c>
      <c r="D39">
        <v>179</v>
      </c>
      <c r="E39">
        <v>216</v>
      </c>
      <c r="F39">
        <v>27</v>
      </c>
      <c r="H39" s="5" t="s">
        <v>11</v>
      </c>
      <c r="I39" s="5">
        <v>20</v>
      </c>
    </row>
    <row r="40" spans="2:6" ht="12.75">
      <c r="B40">
        <v>201</v>
      </c>
      <c r="C40">
        <v>45</v>
      </c>
      <c r="D40">
        <v>160</v>
      </c>
      <c r="E40">
        <v>217</v>
      </c>
      <c r="F40">
        <v>29</v>
      </c>
    </row>
    <row r="41" spans="2:8" ht="13.5" thickBot="1">
      <c r="B41">
        <v>392</v>
      </c>
      <c r="C41">
        <v>70</v>
      </c>
      <c r="D41">
        <v>231</v>
      </c>
      <c r="E41">
        <v>221</v>
      </c>
      <c r="F41">
        <v>31</v>
      </c>
      <c r="H41" t="s">
        <v>12</v>
      </c>
    </row>
    <row r="42" spans="2:13" ht="12.75">
      <c r="B42">
        <v>184</v>
      </c>
      <c r="C42">
        <v>44</v>
      </c>
      <c r="D42">
        <v>179</v>
      </c>
      <c r="E42">
        <v>100</v>
      </c>
      <c r="F42">
        <v>10</v>
      </c>
      <c r="H42" s="6"/>
      <c r="I42" s="6" t="s">
        <v>17</v>
      </c>
      <c r="J42" s="6" t="s">
        <v>18</v>
      </c>
      <c r="K42" s="6" t="s">
        <v>19</v>
      </c>
      <c r="L42" s="6" t="s">
        <v>20</v>
      </c>
      <c r="M42" s="6" t="s">
        <v>21</v>
      </c>
    </row>
    <row r="43" spans="2:13" ht="12.75">
      <c r="B43">
        <v>221</v>
      </c>
      <c r="C43">
        <v>38</v>
      </c>
      <c r="D43">
        <v>168</v>
      </c>
      <c r="E43">
        <v>151</v>
      </c>
      <c r="F43">
        <v>20</v>
      </c>
      <c r="H43" s="4" t="s">
        <v>13</v>
      </c>
      <c r="I43" s="8">
        <v>4</v>
      </c>
      <c r="J43" s="4">
        <v>153635.6266824267</v>
      </c>
      <c r="K43" s="4">
        <v>38408.90667060667</v>
      </c>
      <c r="L43" s="4">
        <v>23.7969729959062</v>
      </c>
      <c r="M43" s="8">
        <v>2.390698918411663E-06</v>
      </c>
    </row>
    <row r="44" spans="2:13" ht="12.75">
      <c r="B44">
        <v>297</v>
      </c>
      <c r="C44">
        <v>43</v>
      </c>
      <c r="D44">
        <v>172</v>
      </c>
      <c r="E44">
        <v>211</v>
      </c>
      <c r="F44">
        <v>29</v>
      </c>
      <c r="H44" s="4" t="s">
        <v>14</v>
      </c>
      <c r="I44" s="8">
        <v>15</v>
      </c>
      <c r="J44" s="4">
        <v>24210.37331757331</v>
      </c>
      <c r="K44" s="4">
        <v>1614.0248878382206</v>
      </c>
      <c r="L44" s="4"/>
      <c r="M44" s="4"/>
    </row>
    <row r="45" spans="2:13" ht="13.5" thickBot="1">
      <c r="B45">
        <v>300</v>
      </c>
      <c r="C45">
        <v>40</v>
      </c>
      <c r="D45">
        <v>171</v>
      </c>
      <c r="E45">
        <v>213</v>
      </c>
      <c r="F45">
        <v>28</v>
      </c>
      <c r="H45" s="5" t="s">
        <v>15</v>
      </c>
      <c r="I45" s="5">
        <v>19</v>
      </c>
      <c r="J45" s="5">
        <v>177846</v>
      </c>
      <c r="K45" s="5"/>
      <c r="L45" s="5"/>
      <c r="M45" s="5"/>
    </row>
    <row r="46" spans="2:6" ht="13.5" thickBot="1">
      <c r="B46">
        <v>166</v>
      </c>
      <c r="C46">
        <v>42</v>
      </c>
      <c r="D46">
        <v>167</v>
      </c>
      <c r="E46">
        <v>162</v>
      </c>
      <c r="F46">
        <v>19</v>
      </c>
    </row>
    <row r="47" spans="2:16" ht="12.75">
      <c r="B47">
        <v>355</v>
      </c>
      <c r="C47">
        <v>70</v>
      </c>
      <c r="D47">
        <v>240</v>
      </c>
      <c r="E47">
        <v>219</v>
      </c>
      <c r="F47">
        <v>29</v>
      </c>
      <c r="H47" s="6"/>
      <c r="I47" s="6" t="s">
        <v>22</v>
      </c>
      <c r="J47" s="6" t="s">
        <v>10</v>
      </c>
      <c r="K47" s="6" t="s">
        <v>23</v>
      </c>
      <c r="L47" s="6" t="s">
        <v>24</v>
      </c>
      <c r="M47" s="6" t="s">
        <v>25</v>
      </c>
      <c r="N47" s="6" t="s">
        <v>26</v>
      </c>
      <c r="O47" s="6" t="s">
        <v>27</v>
      </c>
      <c r="P47" s="6" t="s">
        <v>28</v>
      </c>
    </row>
    <row r="48" spans="2:16" ht="12.75">
      <c r="B48">
        <v>503</v>
      </c>
      <c r="C48">
        <v>100</v>
      </c>
      <c r="D48">
        <v>288</v>
      </c>
      <c r="E48">
        <v>215</v>
      </c>
      <c r="F48">
        <v>29</v>
      </c>
      <c r="H48" s="4" t="s">
        <v>16</v>
      </c>
      <c r="I48" s="12">
        <v>-189.5220112979154</v>
      </c>
      <c r="J48" s="12">
        <v>112.87872481429092</v>
      </c>
      <c r="K48" s="12">
        <v>-1.6789878837639132</v>
      </c>
      <c r="L48" s="12">
        <v>0.11385844209941823</v>
      </c>
      <c r="M48" s="12">
        <v>-430.11746590646726</v>
      </c>
      <c r="N48" s="12">
        <v>51.073443310636435</v>
      </c>
      <c r="O48" s="12">
        <v>-430.11746590646726</v>
      </c>
      <c r="P48" s="12">
        <v>51.073443310636435</v>
      </c>
    </row>
    <row r="49" spans="2:16" ht="12.75">
      <c r="B49">
        <v>318</v>
      </c>
      <c r="C49">
        <v>42</v>
      </c>
      <c r="D49">
        <v>169</v>
      </c>
      <c r="E49">
        <v>221</v>
      </c>
      <c r="F49">
        <v>29</v>
      </c>
      <c r="H49" s="4" t="s">
        <v>1</v>
      </c>
      <c r="I49" s="12">
        <v>0.828780998274724</v>
      </c>
      <c r="J49" s="12">
        <v>1.9413797972272469</v>
      </c>
      <c r="K49" s="12">
        <v>0.42690307144352735</v>
      </c>
      <c r="L49" s="13">
        <v>0.6755140200785168</v>
      </c>
      <c r="M49" s="12">
        <v>-3.3091746319842428</v>
      </c>
      <c r="N49" s="12">
        <v>4.966736628533691</v>
      </c>
      <c r="O49" s="12">
        <v>-3.3091746319842428</v>
      </c>
      <c r="P49" s="12">
        <v>4.966736628533691</v>
      </c>
    </row>
    <row r="50" spans="2:16" ht="12.75">
      <c r="B50">
        <v>185</v>
      </c>
      <c r="C50">
        <v>10</v>
      </c>
      <c r="D50">
        <v>114</v>
      </c>
      <c r="E50">
        <v>216</v>
      </c>
      <c r="F50">
        <v>29</v>
      </c>
      <c r="H50" s="4" t="s">
        <v>2</v>
      </c>
      <c r="I50" s="12">
        <v>1.4075431417743363</v>
      </c>
      <c r="J50" s="12">
        <v>0.8895014205600198</v>
      </c>
      <c r="K50" s="12">
        <v>1.582395608641258</v>
      </c>
      <c r="L50" s="13">
        <v>0.13441174808351597</v>
      </c>
      <c r="M50" s="12">
        <v>-0.48838542232560167</v>
      </c>
      <c r="N50" s="12">
        <v>3.303471705874274</v>
      </c>
      <c r="O50" s="12">
        <v>-0.48838542232560167</v>
      </c>
      <c r="P50" s="12">
        <v>3.303471705874274</v>
      </c>
    </row>
    <row r="51" spans="2:16" ht="12.75">
      <c r="B51">
        <v>269</v>
      </c>
      <c r="C51">
        <v>43</v>
      </c>
      <c r="D51">
        <v>153</v>
      </c>
      <c r="E51">
        <v>222</v>
      </c>
      <c r="F51">
        <v>29</v>
      </c>
      <c r="H51" s="4" t="s">
        <v>3</v>
      </c>
      <c r="I51" s="12">
        <v>0.368002967868263</v>
      </c>
      <c r="J51" s="12">
        <v>1.499113235254972</v>
      </c>
      <c r="K51" s="12">
        <v>0.24548043417525583</v>
      </c>
      <c r="L51" s="13">
        <v>0.809411424926526</v>
      </c>
      <c r="M51" s="12">
        <v>-2.8272832203772245</v>
      </c>
      <c r="N51" s="12">
        <v>3.5632891561137505</v>
      </c>
      <c r="O51" s="12">
        <v>-2.8272832203772245</v>
      </c>
      <c r="P51" s="12">
        <v>3.5632891561137505</v>
      </c>
    </row>
    <row r="52" spans="8:16" ht="13.5" thickBot="1">
      <c r="H52" s="5" t="s">
        <v>4</v>
      </c>
      <c r="I52" s="14">
        <v>3.9505296427130783</v>
      </c>
      <c r="J52" s="14">
        <v>9.228109551164177</v>
      </c>
      <c r="K52" s="14">
        <v>0.4280973931670216</v>
      </c>
      <c r="L52" s="15">
        <v>0.6746633649335743</v>
      </c>
      <c r="M52" s="14">
        <v>-15.718732357656123</v>
      </c>
      <c r="N52" s="14">
        <v>23.61979164308228</v>
      </c>
      <c r="O52" s="14">
        <v>-15.718732357656123</v>
      </c>
      <c r="P52" s="14">
        <v>23.61979164308228</v>
      </c>
    </row>
    <row r="56" spans="2:8" ht="12.75">
      <c r="B56" s="2" t="s">
        <v>0</v>
      </c>
      <c r="C56" s="2" t="s">
        <v>1</v>
      </c>
      <c r="D56" s="2" t="s">
        <v>4</v>
      </c>
      <c r="H56" s="3" t="s">
        <v>29</v>
      </c>
    </row>
    <row r="57" spans="2:8" ht="12.75">
      <c r="B57">
        <v>291</v>
      </c>
      <c r="C57">
        <v>43</v>
      </c>
      <c r="D57">
        <v>39</v>
      </c>
      <c r="H57" t="s">
        <v>5</v>
      </c>
    </row>
    <row r="58" spans="2:4" ht="13.5" thickBot="1">
      <c r="B58">
        <v>354</v>
      </c>
      <c r="C58">
        <v>40</v>
      </c>
      <c r="D58">
        <v>29</v>
      </c>
    </row>
    <row r="59" spans="2:9" ht="12.75">
      <c r="B59">
        <v>333</v>
      </c>
      <c r="C59">
        <v>53</v>
      </c>
      <c r="D59">
        <v>29</v>
      </c>
      <c r="H59" s="7" t="s">
        <v>6</v>
      </c>
      <c r="I59" s="7"/>
    </row>
    <row r="60" spans="2:9" ht="12.75">
      <c r="B60">
        <v>301</v>
      </c>
      <c r="C60">
        <v>44</v>
      </c>
      <c r="D60">
        <v>29</v>
      </c>
      <c r="H60" s="4" t="s">
        <v>7</v>
      </c>
      <c r="I60" s="12">
        <v>0.916911390968038</v>
      </c>
    </row>
    <row r="61" spans="2:9" ht="12.75">
      <c r="B61">
        <v>100</v>
      </c>
      <c r="C61">
        <v>15</v>
      </c>
      <c r="D61">
        <v>19</v>
      </c>
      <c r="H61" s="4" t="s">
        <v>8</v>
      </c>
      <c r="I61" s="13">
        <v>0.8407264988869423</v>
      </c>
    </row>
    <row r="62" spans="2:9" ht="12.75">
      <c r="B62">
        <v>192</v>
      </c>
      <c r="C62">
        <v>39</v>
      </c>
      <c r="D62">
        <v>19</v>
      </c>
      <c r="H62" s="4" t="s">
        <v>9</v>
      </c>
      <c r="I62" s="12">
        <v>0.821988439932465</v>
      </c>
    </row>
    <row r="63" spans="2:9" ht="12.75">
      <c r="B63">
        <v>138</v>
      </c>
      <c r="C63">
        <v>17</v>
      </c>
      <c r="D63">
        <v>29</v>
      </c>
      <c r="H63" s="4" t="s">
        <v>10</v>
      </c>
      <c r="I63" s="13">
        <v>40.81965723042014</v>
      </c>
    </row>
    <row r="64" spans="2:9" ht="13.5" thickBot="1">
      <c r="B64">
        <v>280</v>
      </c>
      <c r="C64">
        <v>42</v>
      </c>
      <c r="D64">
        <v>27</v>
      </c>
      <c r="H64" s="5" t="s">
        <v>11</v>
      </c>
      <c r="I64" s="5">
        <v>20</v>
      </c>
    </row>
    <row r="65" spans="2:4" ht="12.75">
      <c r="B65">
        <v>201</v>
      </c>
      <c r="C65">
        <v>45</v>
      </c>
      <c r="D65">
        <v>29</v>
      </c>
    </row>
    <row r="66" spans="2:8" ht="13.5" thickBot="1">
      <c r="B66">
        <v>392</v>
      </c>
      <c r="C66">
        <v>70</v>
      </c>
      <c r="D66">
        <v>31</v>
      </c>
      <c r="H66" t="s">
        <v>12</v>
      </c>
    </row>
    <row r="67" spans="2:13" ht="12.75">
      <c r="B67">
        <v>184</v>
      </c>
      <c r="C67">
        <v>44</v>
      </c>
      <c r="D67">
        <v>10</v>
      </c>
      <c r="H67" s="6"/>
      <c r="I67" s="6" t="s">
        <v>17</v>
      </c>
      <c r="J67" s="6" t="s">
        <v>18</v>
      </c>
      <c r="K67" s="6" t="s">
        <v>19</v>
      </c>
      <c r="L67" s="6" t="s">
        <v>20</v>
      </c>
      <c r="M67" s="6" t="s">
        <v>21</v>
      </c>
    </row>
    <row r="68" spans="2:13" ht="12.75">
      <c r="B68">
        <v>221</v>
      </c>
      <c r="C68">
        <v>38</v>
      </c>
      <c r="D68">
        <v>20</v>
      </c>
      <c r="H68" s="4" t="s">
        <v>13</v>
      </c>
      <c r="I68" s="4">
        <v>2</v>
      </c>
      <c r="J68" s="4">
        <v>149519.84492104713</v>
      </c>
      <c r="K68" s="4">
        <v>74759.92246052356</v>
      </c>
      <c r="L68" s="4">
        <v>44.86732061892966</v>
      </c>
      <c r="M68" s="4">
        <v>1.6527987555767276E-07</v>
      </c>
    </row>
    <row r="69" spans="2:13" ht="12.75">
      <c r="B69">
        <v>297</v>
      </c>
      <c r="C69">
        <v>43</v>
      </c>
      <c r="D69">
        <v>29</v>
      </c>
      <c r="H69" s="4" t="s">
        <v>14</v>
      </c>
      <c r="I69" s="4">
        <v>17</v>
      </c>
      <c r="J69" s="4">
        <v>28326.15507895286</v>
      </c>
      <c r="K69" s="4">
        <v>1666.2444164089918</v>
      </c>
      <c r="L69" s="4"/>
      <c r="M69" s="4"/>
    </row>
    <row r="70" spans="2:13" ht="13.5" thickBot="1">
      <c r="B70">
        <v>300</v>
      </c>
      <c r="C70">
        <v>40</v>
      </c>
      <c r="D70">
        <v>28</v>
      </c>
      <c r="H70" s="5" t="s">
        <v>15</v>
      </c>
      <c r="I70" s="5">
        <v>19</v>
      </c>
      <c r="J70" s="5">
        <v>177846</v>
      </c>
      <c r="K70" s="5"/>
      <c r="L70" s="5"/>
      <c r="M70" s="5"/>
    </row>
    <row r="71" spans="2:4" ht="13.5" thickBot="1">
      <c r="B71">
        <v>166</v>
      </c>
      <c r="C71">
        <v>42</v>
      </c>
      <c r="D71">
        <v>19</v>
      </c>
    </row>
    <row r="72" spans="2:16" ht="12.75">
      <c r="B72">
        <v>355</v>
      </c>
      <c r="C72">
        <v>70</v>
      </c>
      <c r="D72">
        <v>29</v>
      </c>
      <c r="H72" s="6"/>
      <c r="I72" s="6" t="s">
        <v>22</v>
      </c>
      <c r="J72" s="6" t="s">
        <v>10</v>
      </c>
      <c r="K72" s="6" t="s">
        <v>23</v>
      </c>
      <c r="L72" s="6" t="s">
        <v>24</v>
      </c>
      <c r="M72" s="6" t="s">
        <v>25</v>
      </c>
      <c r="N72" s="6" t="s">
        <v>26</v>
      </c>
      <c r="O72" s="6" t="s">
        <v>27</v>
      </c>
      <c r="P72" s="6" t="s">
        <v>28</v>
      </c>
    </row>
    <row r="73" spans="2:16" ht="12.75">
      <c r="B73">
        <v>503</v>
      </c>
      <c r="C73">
        <v>100</v>
      </c>
      <c r="D73">
        <v>29</v>
      </c>
      <c r="H73" s="4" t="s">
        <v>16</v>
      </c>
      <c r="I73" s="12">
        <v>-49.48144994269341</v>
      </c>
      <c r="J73" s="12">
        <v>43.16123743579307</v>
      </c>
      <c r="K73" s="12">
        <v>-1.146432606718061</v>
      </c>
      <c r="L73" s="12">
        <v>0.267497233726534</v>
      </c>
      <c r="M73" s="12">
        <v>-140.54382821781218</v>
      </c>
      <c r="N73" s="12">
        <v>41.58092833242535</v>
      </c>
      <c r="O73" s="12">
        <v>-140.54382821781218</v>
      </c>
      <c r="P73" s="12">
        <v>41.58092833242535</v>
      </c>
    </row>
    <row r="74" spans="2:16" ht="12.75">
      <c r="B74">
        <v>318</v>
      </c>
      <c r="C74">
        <v>42</v>
      </c>
      <c r="D74">
        <v>29</v>
      </c>
      <c r="H74" s="4" t="s">
        <v>1</v>
      </c>
      <c r="I74" s="12">
        <v>3.770751606927055</v>
      </c>
      <c r="J74" s="12">
        <v>0.48411788694997143</v>
      </c>
      <c r="K74" s="12">
        <v>7.78891197489822</v>
      </c>
      <c r="L74" s="13">
        <v>5.242824669698594E-07</v>
      </c>
      <c r="M74" s="12">
        <v>2.7493507210796437</v>
      </c>
      <c r="N74" s="12">
        <v>4.792152492774466</v>
      </c>
      <c r="O74" s="12">
        <v>2.7493507210796437</v>
      </c>
      <c r="P74" s="12">
        <v>4.792152492774466</v>
      </c>
    </row>
    <row r="75" spans="2:16" ht="13.5" thickBot="1">
      <c r="B75">
        <v>185</v>
      </c>
      <c r="C75">
        <v>10</v>
      </c>
      <c r="D75">
        <v>29</v>
      </c>
      <c r="H75" s="5" t="s">
        <v>4</v>
      </c>
      <c r="I75" s="14">
        <v>5.746454961879583</v>
      </c>
      <c r="J75" s="14">
        <v>1.540779525925875</v>
      </c>
      <c r="K75" s="14">
        <v>3.729576402844827</v>
      </c>
      <c r="L75" s="15">
        <v>0.0016672467173435245</v>
      </c>
      <c r="M75" s="14">
        <v>2.495689776170025</v>
      </c>
      <c r="N75" s="14">
        <v>8.997220147589141</v>
      </c>
      <c r="O75" s="14">
        <v>2.495689776170025</v>
      </c>
      <c r="P75" s="14">
        <v>8.997220147589141</v>
      </c>
    </row>
    <row r="76" spans="2:4" ht="12.75">
      <c r="B76">
        <v>269</v>
      </c>
      <c r="C76">
        <v>43</v>
      </c>
      <c r="D76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I1" sqref="I1"/>
    </sheetView>
  </sheetViews>
  <sheetFormatPr defaultColWidth="9.140625" defaultRowHeight="12.75"/>
  <cols>
    <col min="1" max="1" width="11.00390625" style="0" customWidth="1"/>
    <col min="3" max="3" width="12.57421875" style="0" customWidth="1"/>
    <col min="10" max="10" width="17.7109375" style="0" bestFit="1" customWidth="1"/>
    <col min="11" max="11" width="11.57421875" style="0" bestFit="1" customWidth="1"/>
    <col min="12" max="12" width="14.00390625" style="0" bestFit="1" customWidth="1"/>
    <col min="13" max="13" width="9.57421875" style="0" bestFit="1" customWidth="1"/>
    <col min="14" max="14" width="7.8515625" style="0" customWidth="1"/>
    <col min="15" max="15" width="13.421875" style="0" bestFit="1" customWidth="1"/>
    <col min="16" max="16" width="10.8515625" style="0" bestFit="1" customWidth="1"/>
    <col min="17" max="18" width="12.421875" style="0" bestFit="1" customWidth="1"/>
  </cols>
  <sheetData>
    <row r="1" ht="12.75">
      <c r="A1" s="1" t="s">
        <v>190</v>
      </c>
    </row>
    <row r="2" ht="12.75">
      <c r="A2" s="1" t="s">
        <v>191</v>
      </c>
    </row>
    <row r="3" ht="12.75">
      <c r="A3" s="1"/>
    </row>
    <row r="4" spans="1:5" ht="12.75">
      <c r="A4" s="1" t="s">
        <v>129</v>
      </c>
      <c r="E4" s="1" t="s">
        <v>166</v>
      </c>
    </row>
    <row r="5" ht="12.75">
      <c r="A5" s="1" t="s">
        <v>184</v>
      </c>
    </row>
    <row r="6" spans="1:7" ht="12.75">
      <c r="A6" s="27" t="s">
        <v>130</v>
      </c>
      <c r="G6" s="1">
        <f>O36</f>
        <v>0.0046634740922412345</v>
      </c>
    </row>
    <row r="7" ht="12.75">
      <c r="A7" s="27" t="s">
        <v>131</v>
      </c>
    </row>
    <row r="8" ht="12.75">
      <c r="A8" s="27" t="s">
        <v>132</v>
      </c>
    </row>
    <row r="9" spans="1:7" ht="12.75">
      <c r="A9" s="27" t="s">
        <v>133</v>
      </c>
      <c r="F9" s="1">
        <f>L36</f>
        <v>3</v>
      </c>
      <c r="G9" s="1" t="s">
        <v>134</v>
      </c>
    </row>
    <row r="10" spans="1:3" ht="12.75">
      <c r="A10" s="27" t="s">
        <v>68</v>
      </c>
      <c r="B10" s="1">
        <f>L37</f>
        <v>20</v>
      </c>
      <c r="C10" s="1" t="s">
        <v>135</v>
      </c>
    </row>
    <row r="11" spans="1:3" ht="12.75">
      <c r="A11" s="3" t="s">
        <v>136</v>
      </c>
      <c r="B11" s="1"/>
      <c r="C11" s="1"/>
    </row>
    <row r="12" spans="1:3" ht="12.75">
      <c r="A12" s="27" t="s">
        <v>141</v>
      </c>
      <c r="B12" s="1"/>
      <c r="C12" s="1"/>
    </row>
    <row r="13" spans="1:3" ht="12.75">
      <c r="A13" s="27" t="s">
        <v>142</v>
      </c>
      <c r="B13" s="1"/>
      <c r="C13" s="1"/>
    </row>
    <row r="14" spans="1:3" ht="12.75">
      <c r="A14" s="27" t="s">
        <v>143</v>
      </c>
      <c r="B14" s="1"/>
      <c r="C14" s="1"/>
    </row>
    <row r="15" spans="1:3" ht="12.75">
      <c r="A15" s="40" t="s">
        <v>185</v>
      </c>
      <c r="B15" s="1"/>
      <c r="C15" s="1"/>
    </row>
    <row r="16" spans="1:3" ht="12.75">
      <c r="A16" s="27" t="str">
        <f>A76</f>
        <v>Finding out which PAIRS of lakes have significantly different average trout lengths:</v>
      </c>
      <c r="B16" s="1"/>
      <c r="C16" s="1"/>
    </row>
    <row r="17" spans="1:3" ht="12.75">
      <c r="A17" s="27"/>
      <c r="B17" s="1"/>
      <c r="C17" s="1"/>
    </row>
    <row r="18" spans="1:3" ht="12.75">
      <c r="A18" s="3" t="s">
        <v>156</v>
      </c>
      <c r="B18" s="1"/>
      <c r="C18" s="1"/>
    </row>
    <row r="19" spans="1:8" ht="12.75">
      <c r="A19" s="27" t="s">
        <v>157</v>
      </c>
      <c r="B19" s="1"/>
      <c r="C19" s="1"/>
      <c r="H19" s="41">
        <f>J84</f>
        <v>0.003028835289827151</v>
      </c>
    </row>
    <row r="20" spans="1:6" ht="12.75">
      <c r="A20" s="27" t="s">
        <v>158</v>
      </c>
      <c r="B20" s="1"/>
      <c r="C20" s="1"/>
      <c r="F20" s="41">
        <f>J85</f>
        <v>0.0014569517567330336</v>
      </c>
    </row>
    <row r="21" spans="1:6" ht="12.75">
      <c r="A21" s="27"/>
      <c r="B21" s="1"/>
      <c r="C21" s="1"/>
      <c r="F21" s="41"/>
    </row>
    <row r="22" spans="1:10" ht="12.75">
      <c r="A22" s="3" t="s">
        <v>186</v>
      </c>
      <c r="B22" s="1"/>
      <c r="C22" s="1"/>
      <c r="F22" s="41"/>
      <c r="J22" s="1" t="s">
        <v>187</v>
      </c>
    </row>
    <row r="24" spans="1:10" ht="12.75">
      <c r="A24" s="1" t="s">
        <v>35</v>
      </c>
      <c r="B24">
        <v>139</v>
      </c>
      <c r="C24">
        <v>149</v>
      </c>
      <c r="D24">
        <v>157</v>
      </c>
      <c r="E24">
        <v>159</v>
      </c>
      <c r="F24">
        <v>162</v>
      </c>
      <c r="G24">
        <v>182</v>
      </c>
      <c r="H24">
        <v>206</v>
      </c>
      <c r="J24" s="1" t="s">
        <v>39</v>
      </c>
    </row>
    <row r="25" spans="1:6" ht="12.75">
      <c r="A25" s="1" t="s">
        <v>36</v>
      </c>
      <c r="B25">
        <v>146</v>
      </c>
      <c r="C25">
        <v>168</v>
      </c>
      <c r="D25">
        <v>175</v>
      </c>
      <c r="E25">
        <v>217</v>
      </c>
      <c r="F25">
        <v>224</v>
      </c>
    </row>
    <row r="26" spans="1:10" ht="13.5" thickBot="1">
      <c r="A26" s="1" t="s">
        <v>37</v>
      </c>
      <c r="B26">
        <v>175</v>
      </c>
      <c r="C26">
        <v>197</v>
      </c>
      <c r="D26">
        <v>203</v>
      </c>
      <c r="E26">
        <v>215</v>
      </c>
      <c r="F26">
        <v>215</v>
      </c>
      <c r="G26">
        <v>224</v>
      </c>
      <c r="H26">
        <v>232</v>
      </c>
      <c r="J26" s="1" t="s">
        <v>40</v>
      </c>
    </row>
    <row r="27" spans="1:14" ht="12.75">
      <c r="A27" s="1" t="s">
        <v>38</v>
      </c>
      <c r="B27">
        <v>193</v>
      </c>
      <c r="C27">
        <v>205</v>
      </c>
      <c r="D27">
        <v>208</v>
      </c>
      <c r="E27">
        <v>228</v>
      </c>
      <c r="F27">
        <v>253</v>
      </c>
      <c r="J27" s="6" t="s">
        <v>41</v>
      </c>
      <c r="K27" s="6" t="s">
        <v>42</v>
      </c>
      <c r="L27" s="6" t="s">
        <v>43</v>
      </c>
      <c r="M27" s="6" t="s">
        <v>44</v>
      </c>
      <c r="N27" s="6" t="s">
        <v>45</v>
      </c>
    </row>
    <row r="28" spans="10:14" ht="12.75">
      <c r="J28" s="8" t="s">
        <v>35</v>
      </c>
      <c r="K28" s="8">
        <v>7</v>
      </c>
      <c r="L28" s="4">
        <v>1154</v>
      </c>
      <c r="M28" s="34">
        <v>164.85714285714286</v>
      </c>
      <c r="N28" s="20">
        <v>501.80952380952175</v>
      </c>
    </row>
    <row r="29" spans="10:14" ht="12.75">
      <c r="J29" s="8" t="s">
        <v>36</v>
      </c>
      <c r="K29" s="8">
        <v>5</v>
      </c>
      <c r="L29" s="4">
        <v>930</v>
      </c>
      <c r="M29" s="34">
        <v>186</v>
      </c>
      <c r="N29" s="20">
        <v>1112.5</v>
      </c>
    </row>
    <row r="30" spans="10:14" ht="12.75">
      <c r="J30" s="8" t="s">
        <v>37</v>
      </c>
      <c r="K30" s="8">
        <v>7</v>
      </c>
      <c r="L30" s="4">
        <v>1461</v>
      </c>
      <c r="M30" s="34">
        <v>208.71428571428572</v>
      </c>
      <c r="N30" s="20">
        <v>360.2380952380966</v>
      </c>
    </row>
    <row r="31" spans="10:14" ht="13.5" thickBot="1">
      <c r="J31" s="33" t="s">
        <v>38</v>
      </c>
      <c r="K31" s="33">
        <v>5</v>
      </c>
      <c r="L31" s="5">
        <v>1087</v>
      </c>
      <c r="M31" s="35">
        <v>217.4</v>
      </c>
      <c r="N31" s="21">
        <v>554.3000000000029</v>
      </c>
    </row>
    <row r="34" ht="13.5" thickBot="1">
      <c r="J34" s="1" t="s">
        <v>12</v>
      </c>
    </row>
    <row r="35" spans="10:16" ht="12.75">
      <c r="J35" s="6" t="s">
        <v>46</v>
      </c>
      <c r="K35" s="6" t="s">
        <v>18</v>
      </c>
      <c r="L35" s="6" t="s">
        <v>17</v>
      </c>
      <c r="M35" s="6" t="s">
        <v>19</v>
      </c>
      <c r="N35" s="6" t="s">
        <v>20</v>
      </c>
      <c r="O35" s="6" t="s">
        <v>24</v>
      </c>
      <c r="P35" s="6" t="s">
        <v>47</v>
      </c>
    </row>
    <row r="36" spans="10:16" ht="12.75">
      <c r="J36" s="8" t="s">
        <v>48</v>
      </c>
      <c r="K36" s="8">
        <v>10494.514285714366</v>
      </c>
      <c r="L36" s="8">
        <v>3</v>
      </c>
      <c r="M36" s="10">
        <v>3498.171428571455</v>
      </c>
      <c r="N36" s="10">
        <v>5.909330038467007</v>
      </c>
      <c r="O36" s="8">
        <v>0.0046634740922412345</v>
      </c>
      <c r="P36" s="4">
        <v>3.098392653555493</v>
      </c>
    </row>
    <row r="37" spans="10:16" ht="12.75">
      <c r="J37" s="8" t="s">
        <v>49</v>
      </c>
      <c r="K37" s="8">
        <v>11839.485714285634</v>
      </c>
      <c r="L37" s="8">
        <v>20</v>
      </c>
      <c r="M37" s="10">
        <v>591.9742857142817</v>
      </c>
      <c r="N37" s="10"/>
      <c r="O37" s="4"/>
      <c r="P37" s="4"/>
    </row>
    <row r="38" spans="10:16" ht="12.75">
      <c r="J38" s="4"/>
      <c r="K38" s="4"/>
      <c r="L38" s="4"/>
      <c r="M38" s="4"/>
      <c r="N38" s="4"/>
      <c r="O38" s="4"/>
      <c r="P38" s="4"/>
    </row>
    <row r="39" spans="10:16" ht="13.5" thickBot="1">
      <c r="J39" s="5" t="s">
        <v>15</v>
      </c>
      <c r="K39" s="5">
        <v>22334</v>
      </c>
      <c r="L39" s="5">
        <v>23</v>
      </c>
      <c r="M39" s="5"/>
      <c r="N39" s="5"/>
      <c r="O39" s="5"/>
      <c r="P39" s="5"/>
    </row>
    <row r="44" ht="12.75">
      <c r="A44" s="1" t="s">
        <v>137</v>
      </c>
    </row>
    <row r="45" spans="1:10" ht="12.75">
      <c r="A45" s="1" t="s">
        <v>138</v>
      </c>
      <c r="J45" s="1" t="s">
        <v>140</v>
      </c>
    </row>
    <row r="47" spans="1:18" ht="12.75">
      <c r="A47" s="1" t="s">
        <v>139</v>
      </c>
      <c r="J47" s="22" t="s">
        <v>5</v>
      </c>
      <c r="K47" s="17"/>
      <c r="L47" s="17"/>
      <c r="M47" s="17"/>
      <c r="N47" s="17"/>
      <c r="O47" s="17"/>
      <c r="P47" s="17"/>
      <c r="Q47" s="17"/>
      <c r="R47" s="17"/>
    </row>
    <row r="48" spans="1:18" ht="13.5" thickBot="1">
      <c r="A48" s="1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2.75">
      <c r="A49" s="2" t="s">
        <v>50</v>
      </c>
      <c r="B49" s="2" t="s">
        <v>54</v>
      </c>
      <c r="C49" s="2" t="s">
        <v>51</v>
      </c>
      <c r="D49" s="2" t="s">
        <v>52</v>
      </c>
      <c r="E49" s="2" t="s">
        <v>53</v>
      </c>
      <c r="J49" s="18" t="s">
        <v>6</v>
      </c>
      <c r="K49" s="18"/>
      <c r="L49" s="17"/>
      <c r="M49" s="17"/>
      <c r="N49" s="17"/>
      <c r="O49" s="17"/>
      <c r="P49" s="17"/>
      <c r="Q49" s="17"/>
      <c r="R49" s="17"/>
    </row>
    <row r="50" spans="1:18" ht="12.75">
      <c r="A50" s="1" t="str">
        <f>A$24</f>
        <v>Blue Lake</v>
      </c>
      <c r="B50">
        <v>0</v>
      </c>
      <c r="C50">
        <v>0</v>
      </c>
      <c r="D50">
        <v>0</v>
      </c>
      <c r="E50">
        <v>139</v>
      </c>
      <c r="J50" s="12" t="s">
        <v>7</v>
      </c>
      <c r="K50" s="12">
        <v>0.6854849365072189</v>
      </c>
      <c r="L50" s="17"/>
      <c r="M50" s="17"/>
      <c r="N50" s="17"/>
      <c r="O50" s="17"/>
      <c r="P50" s="17"/>
      <c r="Q50" s="17"/>
      <c r="R50" s="17"/>
    </row>
    <row r="51" spans="1:18" ht="12.75">
      <c r="A51" s="1" t="str">
        <f aca="true" t="shared" si="0" ref="A51:A56">A$24</f>
        <v>Blue Lake</v>
      </c>
      <c r="B51">
        <v>0</v>
      </c>
      <c r="C51">
        <v>0</v>
      </c>
      <c r="D51">
        <v>0</v>
      </c>
      <c r="E51">
        <v>149</v>
      </c>
      <c r="J51" s="12" t="s">
        <v>8</v>
      </c>
      <c r="K51" s="13">
        <v>0.46988959817830595</v>
      </c>
      <c r="L51" s="17"/>
      <c r="M51" s="17"/>
      <c r="N51" s="17"/>
      <c r="O51" s="17"/>
      <c r="P51" s="17"/>
      <c r="Q51" s="17"/>
      <c r="R51" s="17"/>
    </row>
    <row r="52" spans="1:18" ht="12.75">
      <c r="A52" s="1" t="str">
        <f t="shared" si="0"/>
        <v>Blue Lake</v>
      </c>
      <c r="B52">
        <v>0</v>
      </c>
      <c r="C52">
        <v>0</v>
      </c>
      <c r="D52">
        <v>0</v>
      </c>
      <c r="E52">
        <v>157</v>
      </c>
      <c r="J52" s="12" t="s">
        <v>9</v>
      </c>
      <c r="K52" s="12">
        <v>0.39037303790505185</v>
      </c>
      <c r="L52" s="17"/>
      <c r="M52" s="17"/>
      <c r="N52" s="17"/>
      <c r="O52" s="17"/>
      <c r="P52" s="17"/>
      <c r="Q52" s="17"/>
      <c r="R52" s="17"/>
    </row>
    <row r="53" spans="1:18" ht="12.75">
      <c r="A53" s="1" t="str">
        <f t="shared" si="0"/>
        <v>Blue Lake</v>
      </c>
      <c r="B53">
        <v>0</v>
      </c>
      <c r="C53">
        <v>0</v>
      </c>
      <c r="D53">
        <v>0</v>
      </c>
      <c r="E53">
        <v>159</v>
      </c>
      <c r="J53" s="12" t="s">
        <v>10</v>
      </c>
      <c r="K53" s="13">
        <v>24.330521690138205</v>
      </c>
      <c r="L53" s="17"/>
      <c r="M53" s="17"/>
      <c r="N53" s="17"/>
      <c r="O53" s="17"/>
      <c r="P53" s="17"/>
      <c r="Q53" s="17"/>
      <c r="R53" s="17"/>
    </row>
    <row r="54" spans="1:18" ht="13.5" thickBot="1">
      <c r="A54" s="1" t="str">
        <f t="shared" si="0"/>
        <v>Blue Lake</v>
      </c>
      <c r="B54">
        <v>0</v>
      </c>
      <c r="C54">
        <v>0</v>
      </c>
      <c r="D54">
        <v>0</v>
      </c>
      <c r="E54">
        <v>162</v>
      </c>
      <c r="J54" s="14" t="s">
        <v>11</v>
      </c>
      <c r="K54" s="23">
        <v>24</v>
      </c>
      <c r="L54" s="17"/>
      <c r="M54" s="17"/>
      <c r="N54" s="17"/>
      <c r="O54" s="17"/>
      <c r="P54" s="17"/>
      <c r="Q54" s="17"/>
      <c r="R54" s="17"/>
    </row>
    <row r="55" spans="1:18" ht="12.75">
      <c r="A55" s="1" t="str">
        <f t="shared" si="0"/>
        <v>Blue Lake</v>
      </c>
      <c r="B55">
        <v>0</v>
      </c>
      <c r="C55">
        <v>0</v>
      </c>
      <c r="D55">
        <v>0</v>
      </c>
      <c r="E55">
        <v>182</v>
      </c>
      <c r="J55" s="17"/>
      <c r="K55" s="24"/>
      <c r="L55" s="17"/>
      <c r="M55" s="17"/>
      <c r="N55" s="17"/>
      <c r="O55" s="17"/>
      <c r="P55" s="17"/>
      <c r="Q55" s="17"/>
      <c r="R55" s="17"/>
    </row>
    <row r="56" spans="1:18" ht="13.5" thickBot="1">
      <c r="A56" s="1" t="str">
        <f t="shared" si="0"/>
        <v>Blue Lake</v>
      </c>
      <c r="B56">
        <v>0</v>
      </c>
      <c r="C56">
        <v>0</v>
      </c>
      <c r="D56">
        <v>0</v>
      </c>
      <c r="E56">
        <v>206</v>
      </c>
      <c r="J56" s="17" t="s">
        <v>12</v>
      </c>
      <c r="K56" s="24"/>
      <c r="L56" s="17"/>
      <c r="M56" s="17"/>
      <c r="N56" s="17"/>
      <c r="O56" s="17"/>
      <c r="P56" s="17"/>
      <c r="Q56" s="17"/>
      <c r="R56" s="17"/>
    </row>
    <row r="57" spans="1:18" ht="12.75">
      <c r="A57" s="1" t="str">
        <f>A$25</f>
        <v>Clear Lake</v>
      </c>
      <c r="B57">
        <v>1</v>
      </c>
      <c r="C57">
        <v>0</v>
      </c>
      <c r="D57">
        <v>0</v>
      </c>
      <c r="E57">
        <v>146</v>
      </c>
      <c r="J57" s="19"/>
      <c r="K57" s="25" t="s">
        <v>17</v>
      </c>
      <c r="L57" s="19" t="s">
        <v>18</v>
      </c>
      <c r="M57" s="19" t="s">
        <v>19</v>
      </c>
      <c r="N57" s="19" t="s">
        <v>20</v>
      </c>
      <c r="O57" s="19" t="s">
        <v>21</v>
      </c>
      <c r="P57" s="17"/>
      <c r="Q57" s="17"/>
      <c r="R57" s="17"/>
    </row>
    <row r="58" spans="1:18" ht="12.75">
      <c r="A58" s="1" t="str">
        <f>A$25</f>
        <v>Clear Lake</v>
      </c>
      <c r="B58">
        <v>1</v>
      </c>
      <c r="C58">
        <v>0</v>
      </c>
      <c r="D58">
        <v>0</v>
      </c>
      <c r="E58">
        <v>168</v>
      </c>
      <c r="J58" s="13" t="s">
        <v>13</v>
      </c>
      <c r="K58" s="26">
        <v>3</v>
      </c>
      <c r="L58" s="13">
        <v>10494.514285714286</v>
      </c>
      <c r="M58" s="12">
        <v>3498.1714285714284</v>
      </c>
      <c r="N58" s="12">
        <v>5.909330038466922</v>
      </c>
      <c r="O58" s="12">
        <v>0.004663474092241536</v>
      </c>
      <c r="P58" s="17"/>
      <c r="Q58" s="17"/>
      <c r="R58" s="17"/>
    </row>
    <row r="59" spans="1:18" ht="12.75">
      <c r="A59" s="1" t="str">
        <f>A$25</f>
        <v>Clear Lake</v>
      </c>
      <c r="B59">
        <v>1</v>
      </c>
      <c r="C59">
        <v>0</v>
      </c>
      <c r="D59">
        <v>0</v>
      </c>
      <c r="E59">
        <v>175</v>
      </c>
      <c r="J59" s="13" t="s">
        <v>14</v>
      </c>
      <c r="K59" s="26">
        <v>20</v>
      </c>
      <c r="L59" s="13">
        <v>11839.485714285714</v>
      </c>
      <c r="M59" s="13">
        <v>591.9742857142858</v>
      </c>
      <c r="N59" s="12"/>
      <c r="O59" s="12"/>
      <c r="P59" s="17"/>
      <c r="Q59" s="17"/>
      <c r="R59" s="17"/>
    </row>
    <row r="60" spans="1:18" ht="13.5" thickBot="1">
      <c r="A60" s="1" t="str">
        <f>A$25</f>
        <v>Clear Lake</v>
      </c>
      <c r="B60">
        <v>1</v>
      </c>
      <c r="C60">
        <v>0</v>
      </c>
      <c r="D60">
        <v>0</v>
      </c>
      <c r="E60">
        <v>217</v>
      </c>
      <c r="J60" s="14" t="s">
        <v>15</v>
      </c>
      <c r="K60" s="23">
        <v>23</v>
      </c>
      <c r="L60" s="14">
        <v>22334</v>
      </c>
      <c r="M60" s="14"/>
      <c r="N60" s="14"/>
      <c r="O60" s="14"/>
      <c r="P60" s="17"/>
      <c r="Q60" s="17"/>
      <c r="R60" s="17"/>
    </row>
    <row r="61" spans="1:18" ht="13.5" thickBot="1">
      <c r="A61" s="1" t="str">
        <f>A$25</f>
        <v>Clear Lake</v>
      </c>
      <c r="B61">
        <v>1</v>
      </c>
      <c r="C61">
        <v>0</v>
      </c>
      <c r="D61">
        <v>0</v>
      </c>
      <c r="E61">
        <v>224</v>
      </c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2.75">
      <c r="A62" s="1" t="str">
        <f>A$26</f>
        <v>Fresh Lake</v>
      </c>
      <c r="B62">
        <v>0</v>
      </c>
      <c r="C62">
        <v>1</v>
      </c>
      <c r="D62">
        <v>0</v>
      </c>
      <c r="E62">
        <v>175</v>
      </c>
      <c r="J62" s="19"/>
      <c r="K62" s="19" t="s">
        <v>22</v>
      </c>
      <c r="L62" s="19" t="s">
        <v>10</v>
      </c>
      <c r="M62" s="19" t="s">
        <v>23</v>
      </c>
      <c r="N62" s="19" t="s">
        <v>24</v>
      </c>
      <c r="O62" s="19" t="s">
        <v>25</v>
      </c>
      <c r="P62" s="19" t="s">
        <v>26</v>
      </c>
      <c r="Q62" s="19" t="s">
        <v>27</v>
      </c>
      <c r="R62" s="19" t="s">
        <v>28</v>
      </c>
    </row>
    <row r="63" spans="1:18" ht="12.75">
      <c r="A63" s="1" t="str">
        <f aca="true" t="shared" si="1" ref="A63:A68">A$26</f>
        <v>Fresh Lake</v>
      </c>
      <c r="B63">
        <v>0</v>
      </c>
      <c r="C63">
        <v>1</v>
      </c>
      <c r="D63">
        <v>0</v>
      </c>
      <c r="E63">
        <v>197</v>
      </c>
      <c r="J63" s="12" t="s">
        <v>16</v>
      </c>
      <c r="K63" s="12">
        <v>164.85714285714283</v>
      </c>
      <c r="L63" s="12">
        <v>9.19607280865266</v>
      </c>
      <c r="M63" s="12">
        <v>17.92690709256101</v>
      </c>
      <c r="N63" s="12">
        <v>8.627466402318297E-14</v>
      </c>
      <c r="O63" s="12">
        <v>145.67448003053912</v>
      </c>
      <c r="P63" s="12">
        <v>184.03980568374655</v>
      </c>
      <c r="Q63" s="12">
        <v>145.67448003053912</v>
      </c>
      <c r="R63" s="12">
        <v>184.03980568374655</v>
      </c>
    </row>
    <row r="64" spans="1:18" ht="12.75">
      <c r="A64" s="1" t="str">
        <f t="shared" si="1"/>
        <v>Fresh Lake</v>
      </c>
      <c r="B64">
        <v>0</v>
      </c>
      <c r="C64">
        <v>1</v>
      </c>
      <c r="D64">
        <v>0</v>
      </c>
      <c r="E64">
        <v>203</v>
      </c>
      <c r="J64" s="12" t="s">
        <v>54</v>
      </c>
      <c r="K64" s="12">
        <v>21.142857142857157</v>
      </c>
      <c r="L64" s="12">
        <v>14.24649473536905</v>
      </c>
      <c r="M64" s="13">
        <v>1.4840743309557303</v>
      </c>
      <c r="N64" s="13">
        <v>0.153379127257805</v>
      </c>
      <c r="O64" s="12">
        <v>-8.574796322482168</v>
      </c>
      <c r="P64" s="12">
        <v>50.86051060819648</v>
      </c>
      <c r="Q64" s="12">
        <v>-8.574796322482168</v>
      </c>
      <c r="R64" s="12">
        <v>50.86051060819648</v>
      </c>
    </row>
    <row r="65" spans="1:18" ht="12.75">
      <c r="A65" s="1" t="str">
        <f t="shared" si="1"/>
        <v>Fresh Lake</v>
      </c>
      <c r="B65">
        <v>0</v>
      </c>
      <c r="C65">
        <v>1</v>
      </c>
      <c r="D65">
        <v>0</v>
      </c>
      <c r="E65">
        <v>215</v>
      </c>
      <c r="J65" s="12" t="s">
        <v>51</v>
      </c>
      <c r="K65" s="12">
        <v>43.857142857142875</v>
      </c>
      <c r="L65" s="12">
        <v>13.005210886567031</v>
      </c>
      <c r="M65" s="13">
        <v>3.3722746397324888</v>
      </c>
      <c r="N65" s="13">
        <v>0.003028835289827132</v>
      </c>
      <c r="O65" s="12">
        <v>16.728760925329684</v>
      </c>
      <c r="P65" s="12">
        <v>70.98552478895607</v>
      </c>
      <c r="Q65" s="12">
        <v>16.728760925329684</v>
      </c>
      <c r="R65" s="12">
        <v>70.98552478895607</v>
      </c>
    </row>
    <row r="66" spans="1:18" ht="13.5" thickBot="1">
      <c r="A66" s="1" t="str">
        <f t="shared" si="1"/>
        <v>Fresh Lake</v>
      </c>
      <c r="B66">
        <v>0</v>
      </c>
      <c r="C66">
        <v>1</v>
      </c>
      <c r="D66">
        <v>0</v>
      </c>
      <c r="E66">
        <v>215</v>
      </c>
      <c r="J66" s="14" t="s">
        <v>52</v>
      </c>
      <c r="K66" s="14">
        <v>52.54285714285715</v>
      </c>
      <c r="L66" s="14">
        <v>14.246494735369046</v>
      </c>
      <c r="M66" s="15">
        <v>3.6881252630102535</v>
      </c>
      <c r="N66" s="15">
        <v>0.0014569517567330269</v>
      </c>
      <c r="O66" s="14">
        <v>22.825203677517834</v>
      </c>
      <c r="P66" s="14">
        <v>82.26051060819647</v>
      </c>
      <c r="Q66" s="14">
        <v>22.825203677517834</v>
      </c>
      <c r="R66" s="14">
        <v>82.26051060819647</v>
      </c>
    </row>
    <row r="67" spans="1:18" ht="12.75">
      <c r="A67" s="1" t="str">
        <f t="shared" si="1"/>
        <v>Fresh Lake</v>
      </c>
      <c r="B67">
        <v>0</v>
      </c>
      <c r="C67">
        <v>1</v>
      </c>
      <c r="D67">
        <v>0</v>
      </c>
      <c r="E67">
        <v>224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2.75">
      <c r="A68" s="1" t="str">
        <f t="shared" si="1"/>
        <v>Fresh Lake</v>
      </c>
      <c r="B68">
        <v>0</v>
      </c>
      <c r="C68">
        <v>1</v>
      </c>
      <c r="D68">
        <v>0</v>
      </c>
      <c r="E68">
        <v>232</v>
      </c>
      <c r="J68" s="22" t="s">
        <v>159</v>
      </c>
      <c r="K68" s="17"/>
      <c r="L68" s="17"/>
      <c r="M68" s="17"/>
      <c r="N68" s="17"/>
      <c r="O68" s="17"/>
      <c r="P68" s="17"/>
      <c r="Q68" s="17"/>
      <c r="R68" s="17"/>
    </row>
    <row r="69" spans="1:18" ht="12.75">
      <c r="A69" s="1" t="str">
        <f>A$27</f>
        <v>Black Lake</v>
      </c>
      <c r="B69">
        <v>0</v>
      </c>
      <c r="C69">
        <v>0</v>
      </c>
      <c r="D69">
        <v>1</v>
      </c>
      <c r="E69">
        <v>193</v>
      </c>
      <c r="J69" s="22" t="s">
        <v>160</v>
      </c>
      <c r="K69" s="17"/>
      <c r="L69" s="17"/>
      <c r="M69" s="17"/>
      <c r="N69" s="17"/>
      <c r="O69" s="17"/>
      <c r="P69" s="17"/>
      <c r="Q69" s="17"/>
      <c r="R69" s="17"/>
    </row>
    <row r="70" spans="1:10" ht="12.75">
      <c r="A70" s="1" t="str">
        <f>A$27</f>
        <v>Black Lake</v>
      </c>
      <c r="B70">
        <v>0</v>
      </c>
      <c r="C70">
        <v>0</v>
      </c>
      <c r="D70">
        <v>1</v>
      </c>
      <c r="E70">
        <v>205</v>
      </c>
      <c r="J70" s="22" t="s">
        <v>161</v>
      </c>
    </row>
    <row r="71" spans="1:10" ht="12.75">
      <c r="A71" s="1" t="str">
        <f>A$27</f>
        <v>Black Lake</v>
      </c>
      <c r="B71">
        <v>0</v>
      </c>
      <c r="C71">
        <v>0</v>
      </c>
      <c r="D71">
        <v>1</v>
      </c>
      <c r="E71">
        <v>208</v>
      </c>
      <c r="J71" s="22" t="s">
        <v>162</v>
      </c>
    </row>
    <row r="72" spans="1:5" ht="12.75">
      <c r="A72" s="1" t="str">
        <f>A$27</f>
        <v>Black Lake</v>
      </c>
      <c r="B72">
        <v>0</v>
      </c>
      <c r="C72">
        <v>0</v>
      </c>
      <c r="D72">
        <v>1</v>
      </c>
      <c r="E72">
        <v>228</v>
      </c>
    </row>
    <row r="73" spans="1:5" ht="12.75">
      <c r="A73" s="1" t="str">
        <f>A$27</f>
        <v>Black Lake</v>
      </c>
      <c r="B73">
        <v>0</v>
      </c>
      <c r="C73">
        <v>0</v>
      </c>
      <c r="D73">
        <v>1</v>
      </c>
      <c r="E73">
        <v>253</v>
      </c>
    </row>
    <row r="76" ht="12.75">
      <c r="A76" s="1" t="s">
        <v>144</v>
      </c>
    </row>
    <row r="78" spans="1:5" ht="12.75">
      <c r="A78" s="1" t="s">
        <v>145</v>
      </c>
      <c r="B78" s="1"/>
      <c r="C78" s="1">
        <f>SQRT(M59)</f>
        <v>24.33052169013821</v>
      </c>
      <c r="E78" s="1" t="s">
        <v>153</v>
      </c>
    </row>
    <row r="79" spans="1:5" ht="12.75">
      <c r="A79" s="1" t="s">
        <v>155</v>
      </c>
      <c r="B79" s="1"/>
      <c r="C79" s="37">
        <f>K59</f>
        <v>20</v>
      </c>
      <c r="E79" s="1"/>
    </row>
    <row r="80" spans="1:5" ht="12.75">
      <c r="A80" s="1" t="s">
        <v>163</v>
      </c>
      <c r="B80" s="1"/>
      <c r="C80" s="37"/>
      <c r="E80" s="1"/>
    </row>
    <row r="82" spans="1:10" ht="12.75">
      <c r="A82" s="1" t="s">
        <v>146</v>
      </c>
      <c r="B82" s="1"/>
      <c r="C82" s="1"/>
      <c r="D82" s="2" t="s">
        <v>148</v>
      </c>
      <c r="E82" s="2" t="s">
        <v>149</v>
      </c>
      <c r="F82" s="1" t="s">
        <v>150</v>
      </c>
      <c r="H82" s="2" t="s">
        <v>154</v>
      </c>
      <c r="I82" s="2" t="s">
        <v>151</v>
      </c>
      <c r="J82" s="2" t="s">
        <v>152</v>
      </c>
    </row>
    <row r="83" spans="1:10" ht="12.75">
      <c r="A83" t="str">
        <f>J28</f>
        <v>Blue Lake</v>
      </c>
      <c r="B83" t="s">
        <v>147</v>
      </c>
      <c r="C83" t="str">
        <f>J29</f>
        <v>Clear Lake</v>
      </c>
      <c r="D83">
        <f>K28</f>
        <v>7</v>
      </c>
      <c r="E83">
        <f>K29</f>
        <v>5</v>
      </c>
      <c r="F83" s="17">
        <f aca="true" t="shared" si="2" ref="F83:F88">SQRT(1/D83+1/E83)</f>
        <v>0.5855400437691199</v>
      </c>
      <c r="H83" s="36">
        <f>M29-M28</f>
        <v>21.14285714285714</v>
      </c>
      <c r="I83" s="41">
        <f aca="true" t="shared" si="3" ref="I83:I88">H83/($C$78*F83)</f>
        <v>1.4840743309557292</v>
      </c>
      <c r="J83" s="39">
        <f aca="true" t="shared" si="4" ref="J83:J88">TDIST(I83,$C$79,2)</f>
        <v>0.15337912725780567</v>
      </c>
    </row>
    <row r="84" spans="1:10" ht="12.75">
      <c r="A84" t="str">
        <f>J28</f>
        <v>Blue Lake</v>
      </c>
      <c r="B84" t="s">
        <v>147</v>
      </c>
      <c r="C84" t="str">
        <f>J30</f>
        <v>Fresh Lake</v>
      </c>
      <c r="D84">
        <f>K28</f>
        <v>7</v>
      </c>
      <c r="E84">
        <f>K30</f>
        <v>7</v>
      </c>
      <c r="F84" s="17">
        <f t="shared" si="2"/>
        <v>0.5345224838248488</v>
      </c>
      <c r="H84" s="36">
        <f>M30-M28</f>
        <v>43.85714285714286</v>
      </c>
      <c r="I84" s="41">
        <f t="shared" si="3"/>
        <v>3.372274639732487</v>
      </c>
      <c r="J84" s="39">
        <f t="shared" si="4"/>
        <v>0.003028835289827151</v>
      </c>
    </row>
    <row r="85" spans="1:10" ht="12.75">
      <c r="A85" t="str">
        <f>J28</f>
        <v>Blue Lake</v>
      </c>
      <c r="B85" t="s">
        <v>147</v>
      </c>
      <c r="C85" t="str">
        <f>J31</f>
        <v>Black Lake</v>
      </c>
      <c r="D85">
        <f>K28</f>
        <v>7</v>
      </c>
      <c r="E85">
        <f>K31</f>
        <v>5</v>
      </c>
      <c r="F85" s="17">
        <f t="shared" si="2"/>
        <v>0.5855400437691199</v>
      </c>
      <c r="H85" s="36">
        <f>M31-M28</f>
        <v>52.542857142857144</v>
      </c>
      <c r="I85" s="41">
        <f t="shared" si="3"/>
        <v>3.688125263010252</v>
      </c>
      <c r="J85" s="39">
        <f t="shared" si="4"/>
        <v>0.0014569517567330336</v>
      </c>
    </row>
    <row r="86" spans="1:10" ht="12.75">
      <c r="A86" t="str">
        <f>J29</f>
        <v>Clear Lake</v>
      </c>
      <c r="B86" t="s">
        <v>147</v>
      </c>
      <c r="C86" t="str">
        <f>J30</f>
        <v>Fresh Lake</v>
      </c>
      <c r="D86">
        <f>K29</f>
        <v>5</v>
      </c>
      <c r="E86">
        <f>K30</f>
        <v>7</v>
      </c>
      <c r="F86" s="17">
        <f t="shared" si="2"/>
        <v>0.5855400437691199</v>
      </c>
      <c r="H86" s="36">
        <f>M30-M29</f>
        <v>22.714285714285722</v>
      </c>
      <c r="I86" s="38">
        <f t="shared" si="3"/>
        <v>1.5943771528510882</v>
      </c>
      <c r="J86" s="39">
        <f t="shared" si="4"/>
        <v>0.12653317867749703</v>
      </c>
    </row>
    <row r="87" spans="1:10" ht="12.75">
      <c r="A87" t="str">
        <f>J29</f>
        <v>Clear Lake</v>
      </c>
      <c r="B87" t="s">
        <v>147</v>
      </c>
      <c r="C87" t="str">
        <f>J31</f>
        <v>Black Lake</v>
      </c>
      <c r="D87">
        <f>K29</f>
        <v>5</v>
      </c>
      <c r="E87">
        <f>K31</f>
        <v>5</v>
      </c>
      <c r="F87" s="17">
        <f t="shared" si="2"/>
        <v>0.6324555320336759</v>
      </c>
      <c r="H87" s="36">
        <f>M31-M29</f>
        <v>31.400000000000006</v>
      </c>
      <c r="I87" s="38">
        <f t="shared" si="3"/>
        <v>2.0405546538185035</v>
      </c>
      <c r="J87" s="39">
        <f t="shared" si="4"/>
        <v>0.05471813088785488</v>
      </c>
    </row>
    <row r="88" spans="1:10" ht="12.75">
      <c r="A88" t="str">
        <f>J30</f>
        <v>Fresh Lake</v>
      </c>
      <c r="B88" t="s">
        <v>147</v>
      </c>
      <c r="C88" t="str">
        <f>J31</f>
        <v>Black Lake</v>
      </c>
      <c r="D88">
        <f>K30</f>
        <v>7</v>
      </c>
      <c r="E88">
        <f>K31</f>
        <v>5</v>
      </c>
      <c r="F88" s="17">
        <f t="shared" si="2"/>
        <v>0.5855400437691199</v>
      </c>
      <c r="H88" s="36">
        <f>M31-M30</f>
        <v>8.685714285714283</v>
      </c>
      <c r="I88" s="38">
        <f t="shared" si="3"/>
        <v>0.6096737792034346</v>
      </c>
      <c r="J88" s="39">
        <f t="shared" si="4"/>
        <v>0.5489425350637842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dcterms:created xsi:type="dcterms:W3CDTF">2001-04-20T23:52:55Z</dcterms:created>
  <dcterms:modified xsi:type="dcterms:W3CDTF">2001-05-08T04:55:24Z</dcterms:modified>
  <cp:category/>
  <cp:version/>
  <cp:contentType/>
  <cp:contentStatus/>
</cp:coreProperties>
</file>